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VILLAFAÑA\Desktop\datos_abiertos\"/>
    </mc:Choice>
  </mc:AlternateContent>
  <bookViews>
    <workbookView xWindow="0" yWindow="0" windowWidth="28800" windowHeight="13500" activeTab="4"/>
  </bookViews>
  <sheets>
    <sheet name="Portada" sheetId="1" r:id="rId1"/>
    <sheet name="Investigadores" sheetId="7" r:id="rId2"/>
    <sheet name="Personal" sheetId="8" r:id="rId3"/>
    <sheet name="Estudiantes" sheetId="6" r:id="rId4"/>
    <sheet name="Contratos" sheetId="5" r:id="rId5"/>
  </sheets>
  <definedNames>
    <definedName name="_xlnm._FilterDatabase" localSheetId="4" hidden="1">Contratos!$B$3:$I$11</definedName>
  </definedNames>
  <calcPr calcId="162913"/>
</workbook>
</file>

<file path=xl/calcChain.xml><?xml version="1.0" encoding="utf-8"?>
<calcChain xmlns="http://schemas.openxmlformats.org/spreadsheetml/2006/main">
  <c r="G9" i="8" l="1"/>
  <c r="G7" i="8"/>
  <c r="G5" i="8"/>
  <c r="F11" i="8"/>
  <c r="F7" i="8"/>
  <c r="F5" i="8"/>
  <c r="D7" i="8"/>
  <c r="F5" i="6"/>
  <c r="E9" i="6"/>
  <c r="G11" i="5"/>
  <c r="G9" i="5"/>
  <c r="G7" i="5"/>
  <c r="G5" i="5"/>
  <c r="F9" i="5"/>
  <c r="F7" i="5"/>
  <c r="F5" i="5"/>
  <c r="E11" i="5"/>
  <c r="E9" i="5"/>
  <c r="E7" i="5"/>
  <c r="E5" i="5"/>
  <c r="D9" i="5"/>
  <c r="D5" i="5"/>
  <c r="D7" i="5"/>
  <c r="G13" i="8" l="1"/>
  <c r="I27" i="6" l="1"/>
  <c r="I19" i="6"/>
  <c r="I21" i="6"/>
  <c r="I23" i="6"/>
  <c r="I25" i="6"/>
  <c r="I13" i="6"/>
  <c r="I11" i="6"/>
  <c r="I5" i="6"/>
  <c r="I7" i="6"/>
  <c r="I9" i="6"/>
  <c r="C7" i="6"/>
  <c r="C9" i="5" l="1"/>
  <c r="C7" i="5"/>
  <c r="C5" i="5"/>
  <c r="I29" i="6"/>
  <c r="I17" i="6"/>
  <c r="I15" i="6"/>
  <c r="H9" i="6"/>
  <c r="H7" i="6"/>
  <c r="H5" i="6"/>
  <c r="G17" i="6"/>
  <c r="G15" i="6"/>
  <c r="G13" i="6"/>
  <c r="G11" i="6"/>
  <c r="G9" i="6"/>
  <c r="G7" i="6"/>
  <c r="G5" i="6"/>
  <c r="F19" i="6"/>
  <c r="F17" i="6"/>
  <c r="F15" i="6"/>
  <c r="F13" i="6"/>
  <c r="F11" i="6"/>
  <c r="F9" i="6"/>
  <c r="F7" i="6"/>
  <c r="E13" i="6"/>
  <c r="E11" i="6"/>
  <c r="E7" i="6"/>
  <c r="E5" i="6"/>
  <c r="D7" i="6"/>
  <c r="D5" i="6"/>
  <c r="C5" i="6"/>
  <c r="B5" i="6"/>
  <c r="G15" i="7" l="1"/>
  <c r="G13" i="7"/>
  <c r="G11" i="7"/>
  <c r="G9" i="7"/>
  <c r="G7" i="7"/>
  <c r="G5" i="7"/>
  <c r="F5" i="7"/>
  <c r="E15" i="7"/>
  <c r="E13" i="7"/>
  <c r="E11" i="7"/>
  <c r="E9" i="7"/>
  <c r="E7" i="7"/>
  <c r="E5" i="7"/>
  <c r="D7" i="7"/>
  <c r="D5" i="7"/>
  <c r="C5" i="7"/>
  <c r="G15" i="8"/>
  <c r="G11" i="8"/>
  <c r="F9" i="8"/>
  <c r="E7" i="8"/>
  <c r="E5" i="8"/>
  <c r="D11" i="8"/>
  <c r="D9" i="8"/>
  <c r="D5" i="8"/>
  <c r="C7" i="8"/>
  <c r="C5" i="8"/>
  <c r="B5" i="8" l="1"/>
  <c r="H23" i="7" l="1"/>
  <c r="H21" i="7"/>
  <c r="H19" i="7"/>
  <c r="H17" i="7"/>
  <c r="H15" i="7"/>
  <c r="H13" i="7"/>
  <c r="H11" i="7"/>
  <c r="H9" i="7"/>
  <c r="H7" i="7"/>
  <c r="H5" i="7"/>
  <c r="F7" i="7"/>
</calcChain>
</file>

<file path=xl/sharedStrings.xml><?xml version="1.0" encoding="utf-8"?>
<sst xmlns="http://schemas.openxmlformats.org/spreadsheetml/2006/main" count="2393" uniqueCount="548">
  <si>
    <t>Datos Abiertos</t>
  </si>
  <si>
    <t>Investigadores</t>
  </si>
  <si>
    <t>Plantilla de personal</t>
  </si>
  <si>
    <t>Estudiantes</t>
  </si>
  <si>
    <t>Contratos</t>
  </si>
  <si>
    <t>Total</t>
  </si>
  <si>
    <t>Relación</t>
  </si>
  <si>
    <t>Procedimiento</t>
  </si>
  <si>
    <t>Tipo</t>
  </si>
  <si>
    <t>MiPyMES</t>
  </si>
  <si>
    <t>Tipo de Mondeda</t>
  </si>
  <si>
    <t>Rango Contractual</t>
  </si>
  <si>
    <t>Adjudicación Directa</t>
  </si>
  <si>
    <t>Micro</t>
  </si>
  <si>
    <t>Dólar</t>
  </si>
  <si>
    <t>IR3</t>
  </si>
  <si>
    <t>Arrendamiento</t>
  </si>
  <si>
    <t>Pequeña</t>
  </si>
  <si>
    <t>Euro</t>
  </si>
  <si>
    <t>$1,000,000.00 A $2,000,000.00</t>
  </si>
  <si>
    <t>Licitación</t>
  </si>
  <si>
    <t>Bienes</t>
  </si>
  <si>
    <t>Mediana</t>
  </si>
  <si>
    <t>Moneda Nacional</t>
  </si>
  <si>
    <t>$2,000,000.00  A $3,0000,000.00</t>
  </si>
  <si>
    <t>SERVICIOS</t>
  </si>
  <si>
    <t>NO MIPYME</t>
  </si>
  <si>
    <t>M.N.</t>
  </si>
  <si>
    <t>ADJUDICACIÓN DIRECTA</t>
  </si>
  <si>
    <t>MICRO</t>
  </si>
  <si>
    <t>PEQUEÑA</t>
  </si>
  <si>
    <t>MEDIANA</t>
  </si>
  <si>
    <t>Doctorado</t>
  </si>
  <si>
    <t>Maestría</t>
  </si>
  <si>
    <t>Mayores a $3,0000,000.00</t>
  </si>
  <si>
    <t>Relación de investigadores</t>
  </si>
  <si>
    <t>Sexo</t>
  </si>
  <si>
    <t>Nivel de S.N.I.</t>
  </si>
  <si>
    <t>Nacionalidad</t>
  </si>
  <si>
    <t>Rango de edad</t>
  </si>
  <si>
    <t>Área de Investigación</t>
  </si>
  <si>
    <t>Hombre</t>
  </si>
  <si>
    <t xml:space="preserve">Sin </t>
  </si>
  <si>
    <t>Mexicano</t>
  </si>
  <si>
    <t>20 a 30</t>
  </si>
  <si>
    <t>Pruebas Opticas No Destructivas</t>
  </si>
  <si>
    <t>Mujer</t>
  </si>
  <si>
    <t>Candidato</t>
  </si>
  <si>
    <t>Extranjero</t>
  </si>
  <si>
    <t>30 a 40</t>
  </si>
  <si>
    <t>Fibras Opticas y Laseres</t>
  </si>
  <si>
    <t>I</t>
  </si>
  <si>
    <t>40 a 50</t>
  </si>
  <si>
    <t>Nanofotónica</t>
  </si>
  <si>
    <t>II</t>
  </si>
  <si>
    <t>50 a 60</t>
  </si>
  <si>
    <t>Polarimetría</t>
  </si>
  <si>
    <t>III</t>
  </si>
  <si>
    <t>60 a 70</t>
  </si>
  <si>
    <t>Optica No Lineal</t>
  </si>
  <si>
    <t>E</t>
  </si>
  <si>
    <t>70 o mas</t>
  </si>
  <si>
    <t>Ingenieria Optica</t>
  </si>
  <si>
    <t>Alamacenamiento De Energía</t>
  </si>
  <si>
    <t>Láseres Y Dispositivos De Fibra Óptica</t>
  </si>
  <si>
    <t>Industria 4.0 E Inteligencia Artificial</t>
  </si>
  <si>
    <t>Mexicana</t>
  </si>
  <si>
    <t>Alcala Ochoa, Noé</t>
  </si>
  <si>
    <t>Ambriz Vargas, Fabian</t>
  </si>
  <si>
    <t>Anzueto Sanchez, Gilberto</t>
  </si>
  <si>
    <t>Arzate Plata, Norberto</t>
  </si>
  <si>
    <t>Barmenkov, Yury</t>
  </si>
  <si>
    <t>Barrientos García, Bernardino</t>
  </si>
  <si>
    <t>SIN</t>
  </si>
  <si>
    <t>Calixto Carrera, Sergio Arturo</t>
  </si>
  <si>
    <t>Cardoso Avila, Pablo Eduardo</t>
  </si>
  <si>
    <t>Carriles Jaimes, Ramón</t>
  </si>
  <si>
    <t>Cuevas de la Rosa, Francisco Javier</t>
  </si>
  <si>
    <t>De la Torre Ibarra, Manuel Humberto</t>
  </si>
  <si>
    <t>Desirena Enrriquez, Haggeo</t>
  </si>
  <si>
    <t>Díaz Torres, Luis Armando</t>
  </si>
  <si>
    <t>Flores Moreno, Jorge Mauricio</t>
  </si>
  <si>
    <t>Frausto Reyes, Claudio</t>
  </si>
  <si>
    <t>Hernández Montes, María del Socorro</t>
  </si>
  <si>
    <t>Kiriyanov, Alexander</t>
  </si>
  <si>
    <t>Luna Moreno, Donato</t>
  </si>
  <si>
    <t>Malacara Doblado, Daniel</t>
  </si>
  <si>
    <t>Malacara Hernández, José Zacarías</t>
  </si>
  <si>
    <t>Maldonado Rivera, José Luis</t>
  </si>
  <si>
    <t>Martínez Gámez, Ma. Alejandrina</t>
  </si>
  <si>
    <t>Martínez García, Amalia</t>
  </si>
  <si>
    <t>Martínez Manuel, Rodolfo</t>
  </si>
  <si>
    <t>Martínez Ponce, Geminiano Donaciano</t>
  </si>
  <si>
    <t>Martínez Rios, Alejandro</t>
  </si>
  <si>
    <t>May Arrioja, Daniel Alberto</t>
  </si>
  <si>
    <t>Mejía Beltrán, Efraín</t>
  </si>
  <si>
    <t>Mendoza Santoyo, Bernardo</t>
  </si>
  <si>
    <t>Mendoza Santoyo, Fernando</t>
  </si>
  <si>
    <t>Meneses Nava, Marco Antonio</t>
  </si>
  <si>
    <t>Minkovich, Uladzimir Petrovich</t>
  </si>
  <si>
    <t>Extranjera</t>
  </si>
  <si>
    <t>Monzón Hernández, David</t>
  </si>
  <si>
    <t>Moreno Hernández, David</t>
  </si>
  <si>
    <t>Muñoz Rodríguez, J. Apolinar</t>
  </si>
  <si>
    <t>Paez Padilla, Gonzalo</t>
  </si>
  <si>
    <t>Piazza, Valeria</t>
  </si>
  <si>
    <t>Pichardo Molina, Juan Luis</t>
  </si>
  <si>
    <t>Pottiez Olivier, Jean Michel</t>
  </si>
  <si>
    <t>Ramírez Alarcón, Roberto</t>
  </si>
  <si>
    <t>Ramos Ortiz, Gabriel</t>
  </si>
  <si>
    <t xml:space="preserve">Rodríguez y Domínguez Kessler  Peter Ludwig </t>
  </si>
  <si>
    <t>Electroquímica</t>
  </si>
  <si>
    <t>Rosales Guzman, Carmelo Guadalupe</t>
  </si>
  <si>
    <t>Rosales Zárate, Laura Elena Casandra</t>
  </si>
  <si>
    <t>Salazar Colores, Sebastian</t>
  </si>
  <si>
    <t>Servín Guirado, Manuel</t>
  </si>
  <si>
    <t>Torres Gómez, Ismael</t>
  </si>
  <si>
    <t>Vazquez García, Gloria Verónica</t>
  </si>
  <si>
    <t>Vazquez Nava, Raúl Alfonso</t>
  </si>
  <si>
    <t>Plantilla</t>
  </si>
  <si>
    <t>Grado académico</t>
  </si>
  <si>
    <t>Grupo</t>
  </si>
  <si>
    <t>Rango de edad (años)</t>
  </si>
  <si>
    <t xml:space="preserve">Total </t>
  </si>
  <si>
    <t>Básico</t>
  </si>
  <si>
    <t>Administrativo</t>
  </si>
  <si>
    <t>Licenciatura</t>
  </si>
  <si>
    <t>Técnico</t>
  </si>
  <si>
    <t>Ingeniero</t>
  </si>
  <si>
    <t>Investigador</t>
  </si>
  <si>
    <t>Cuevas De La Rosa Francisco Javier</t>
  </si>
  <si>
    <t>Calixto Carrera Sergio Arturo</t>
  </si>
  <si>
    <t xml:space="preserve">Servín Guirado Manuel  </t>
  </si>
  <si>
    <t xml:space="preserve">Pérez Santos Carlos  </t>
  </si>
  <si>
    <t xml:space="preserve">Rojas Saldívar Rosario  </t>
  </si>
  <si>
    <t xml:space="preserve">Martínez Escobedo Luis  </t>
  </si>
  <si>
    <t xml:space="preserve">Mendoza Santoyo Fernando  </t>
  </si>
  <si>
    <t xml:space="preserve">Mendoza Santoyo Bernardo  </t>
  </si>
  <si>
    <t xml:space="preserve">Ramírez Ramírez Maricela  </t>
  </si>
  <si>
    <t>García Márquez Luis Ignacio</t>
  </si>
  <si>
    <t xml:space="preserve">Nieto Centeno Raúl  </t>
  </si>
  <si>
    <t>Pérez Pérez Virginia De Lourdes</t>
  </si>
  <si>
    <t xml:space="preserve">Páez Padilla Gonzalo  </t>
  </si>
  <si>
    <t xml:space="preserve">Nieto Silva Cuauhtémoc  </t>
  </si>
  <si>
    <t>Hernández Foy Luis Kevin</t>
  </si>
  <si>
    <t>Muñoz García J Francisco</t>
  </si>
  <si>
    <t xml:space="preserve">Alcalá Ochoa Noé  </t>
  </si>
  <si>
    <t>Hurtado Ortega José De La Luz</t>
  </si>
  <si>
    <t xml:space="preserve">Hernández Vilches Alfredo  </t>
  </si>
  <si>
    <t xml:space="preserve">Barmenkov  Yury  </t>
  </si>
  <si>
    <t xml:space="preserve">Malacara Doblado Daniel  </t>
  </si>
  <si>
    <t>Prado Falcón José Alfredo</t>
  </si>
  <si>
    <t>Bujdud Pérez Juan Manuel</t>
  </si>
  <si>
    <t xml:space="preserve">Ramírez Barajas Guillermo  </t>
  </si>
  <si>
    <t>Meneses Nava Marco Antonio</t>
  </si>
  <si>
    <t xml:space="preserve">Luna Moreno Donato  </t>
  </si>
  <si>
    <t>Díaz Torres Luis Armando</t>
  </si>
  <si>
    <t xml:space="preserve">Kiriyanov  Alexander  </t>
  </si>
  <si>
    <t xml:space="preserve">Ortiz Morales Martin  </t>
  </si>
  <si>
    <t>Corrales Castro Verónica Susana</t>
  </si>
  <si>
    <t>Vázquez Cortes Hugo Sergio</t>
  </si>
  <si>
    <t xml:space="preserve">Minkovich  Uladzimir  </t>
  </si>
  <si>
    <t>López Hernández Ma Guadalupe</t>
  </si>
  <si>
    <t>Campos Caldera Martha Estela</t>
  </si>
  <si>
    <t>Rayas Álvarez Juan Antonio</t>
  </si>
  <si>
    <t xml:space="preserve">Rodríguez Vital Norma  </t>
  </si>
  <si>
    <t xml:space="preserve">Mejía Beltrán Efraín  </t>
  </si>
  <si>
    <t>Martínez Gámez Ma Alejandrina</t>
  </si>
  <si>
    <t xml:space="preserve">Barrientos García Bernardino  </t>
  </si>
  <si>
    <t xml:space="preserve">Monzón Hernández David  </t>
  </si>
  <si>
    <t>Maldonado Rivera José Luis</t>
  </si>
  <si>
    <t xml:space="preserve">Frausto Reyes Claudio  </t>
  </si>
  <si>
    <t>Villafaña Manzanarez Edgar Omar</t>
  </si>
  <si>
    <t>Sarabia Torres Juan Margarito</t>
  </si>
  <si>
    <t>Vázquez García Gloria Verónica</t>
  </si>
  <si>
    <t>Ibarra Nava Ma Guadalupe</t>
  </si>
  <si>
    <t>Medina Sánchez Claudia Jacqueline</t>
  </si>
  <si>
    <t>Muñoz Rodríguez J Apolinar</t>
  </si>
  <si>
    <t xml:space="preserve">Torres Gómez Ismael  </t>
  </si>
  <si>
    <t>Garnica Campos Juan Guillermo</t>
  </si>
  <si>
    <t>Serrano Aguiñaga Aarón Aníbal</t>
  </si>
  <si>
    <t xml:space="preserve">Olmos López Martin  </t>
  </si>
  <si>
    <t>Duarte Quiroga Reyna Araceli</t>
  </si>
  <si>
    <t>Martínez Ponce Geminiano Donaciano</t>
  </si>
  <si>
    <t>Vázquez Nava Raúl Alfonso</t>
  </si>
  <si>
    <t xml:space="preserve">Martínez García Amalia  </t>
  </si>
  <si>
    <t>Pichardo Molina Juan Luis</t>
  </si>
  <si>
    <t xml:space="preserve">Ruiz Márquez Armando  </t>
  </si>
  <si>
    <t xml:space="preserve">Arzate Plata Norberto  </t>
  </si>
  <si>
    <t>Pérez Hernández Teresita Del Niño Jesús</t>
  </si>
  <si>
    <t xml:space="preserve">Martínez Ríos Alejandro  </t>
  </si>
  <si>
    <t xml:space="preserve">Torres Toledo Annette  </t>
  </si>
  <si>
    <t xml:space="preserve">Moreno Hernández David  </t>
  </si>
  <si>
    <t>Diego Manrique José Ignacio</t>
  </si>
  <si>
    <t>Silva Ortega Ma. De Lourdes</t>
  </si>
  <si>
    <t xml:space="preserve">Ramos Ortiz Gabriel  </t>
  </si>
  <si>
    <t>Gallo Ramírez Ely Judith Rosina</t>
  </si>
  <si>
    <t>Malacara Hernández José Zacarías</t>
  </si>
  <si>
    <t>Espinoza Pantoja María Guadalupe</t>
  </si>
  <si>
    <t>De La Rosa Huerta Cristian Antonio</t>
  </si>
  <si>
    <t>Ruiz Berganza Mario Alberto</t>
  </si>
  <si>
    <t>Pottiez  Olivier Jean Michel</t>
  </si>
  <si>
    <t>De La Torre Ibarra Manuel Humberto</t>
  </si>
  <si>
    <t xml:space="preserve">Vilches Muñoz Tzaidel  </t>
  </si>
  <si>
    <t>Rocha Lugo Zoe Jezabel</t>
  </si>
  <si>
    <t xml:space="preserve">León Torres Eleonor  </t>
  </si>
  <si>
    <t>Gómez Martínez Silvia Janderi</t>
  </si>
  <si>
    <t>Hernández Montes María Del Socorro</t>
  </si>
  <si>
    <t>Jiménez Mares Myriam Cristina</t>
  </si>
  <si>
    <t>Moreno Esparza Blanca Margarita</t>
  </si>
  <si>
    <t>Salas García Alicia Gabriela</t>
  </si>
  <si>
    <t xml:space="preserve">Ávila Morales Enrique  </t>
  </si>
  <si>
    <t xml:space="preserve">Hernández Sánchez Azucena  </t>
  </si>
  <si>
    <t>Pérez Hernández Ma. Teresa</t>
  </si>
  <si>
    <t>Flores Reyna María Magdalena</t>
  </si>
  <si>
    <t xml:space="preserve">García Briano Josefina  </t>
  </si>
  <si>
    <t xml:space="preserve">Carriles Jaimes Ramón  </t>
  </si>
  <si>
    <t>Acevedo Ramírez Gustavo Adolfo</t>
  </si>
  <si>
    <t>Salum Ramírez Jesús Said</t>
  </si>
  <si>
    <t>Flores Moreno Jorge Mauricio</t>
  </si>
  <si>
    <t>Vega Ramírez Ana Isabel</t>
  </si>
  <si>
    <t>González Gutiérrez José Ángel</t>
  </si>
  <si>
    <t xml:space="preserve">Desirena Enrriquez Haggeo  </t>
  </si>
  <si>
    <t>Rodríguez Rivera Mario Alejandro</t>
  </si>
  <si>
    <t xml:space="preserve">Torres Armenta Diego  </t>
  </si>
  <si>
    <t>Oliva Contreras José Ismael</t>
  </si>
  <si>
    <t>Álvarez De Luna José Cristhian</t>
  </si>
  <si>
    <t>Coronel Arredondo Adrián Wulfrano</t>
  </si>
  <si>
    <t xml:space="preserve">García Aguilera Brenda  </t>
  </si>
  <si>
    <t>Cisneros Lozano Silvia Lissette</t>
  </si>
  <si>
    <t xml:space="preserve">Domínguez Romo Claudia  </t>
  </si>
  <si>
    <t>Márquez Navarro Claudia Iveth</t>
  </si>
  <si>
    <t>López García Charvel Michael</t>
  </si>
  <si>
    <t>Cruz Pérez Cristina Jannet</t>
  </si>
  <si>
    <t>Soto Solano José Alfredo</t>
  </si>
  <si>
    <t>Albor Cortes María Christian</t>
  </si>
  <si>
    <t xml:space="preserve">Oliva Lara Verónica  </t>
  </si>
  <si>
    <t>Padilla Miranda José Moisés</t>
  </si>
  <si>
    <t>Briones Alarcón Pablo Martin</t>
  </si>
  <si>
    <t>Meza Moya América Berenice</t>
  </si>
  <si>
    <t>González Saldívar Luis Fernando</t>
  </si>
  <si>
    <t xml:space="preserve">Blanco Soto Alejandro  </t>
  </si>
  <si>
    <t>May Arrioja Daniel Alberto</t>
  </si>
  <si>
    <t xml:space="preserve">Piazza  Valeria  </t>
  </si>
  <si>
    <t xml:space="preserve">Martínez Manuel Rodolfo  </t>
  </si>
  <si>
    <t xml:space="preserve">Alvarado Ramírez Lucero  </t>
  </si>
  <si>
    <t xml:space="preserve">Campos Mejía Alfredo  </t>
  </si>
  <si>
    <t xml:space="preserve">Ramírez Alarcón Roberto  </t>
  </si>
  <si>
    <t>Gutiérrez Guerra Luz Adriana</t>
  </si>
  <si>
    <t>Preciado Wiechers Janet Irina</t>
  </si>
  <si>
    <t xml:space="preserve">Estudillo Tolentino Gabriela  </t>
  </si>
  <si>
    <t xml:space="preserve">Ramírez Hernández Maximino  </t>
  </si>
  <si>
    <t>Rodríguez Rodríguez Laura Cecilia</t>
  </si>
  <si>
    <t xml:space="preserve">López Vela Marisela  </t>
  </si>
  <si>
    <t>Torres Jaime Israel Enrique</t>
  </si>
  <si>
    <t>Camacho Pérez Alma Adriana</t>
  </si>
  <si>
    <t>Bertadillo Anaya Diana Narahi</t>
  </si>
  <si>
    <t xml:space="preserve">Martell Chávez Fernando  </t>
  </si>
  <si>
    <t>Rosales Zarate Laura Elena Casandra</t>
  </si>
  <si>
    <t>Muñoz Márquez Itzel Irazu</t>
  </si>
  <si>
    <t>Jiménez Agredano Esther Berenice</t>
  </si>
  <si>
    <t>Rodríguez Serrano Karina Guadalupe</t>
  </si>
  <si>
    <t>Bermúdez Torres Anya Lizzette</t>
  </si>
  <si>
    <t>Hernández Guevara Juvenal Ivan</t>
  </si>
  <si>
    <t xml:space="preserve">Morales Morales Francisco  </t>
  </si>
  <si>
    <t>Mares Castro Carlos Ismael</t>
  </si>
  <si>
    <t xml:space="preserve">Valenzuela González Ricardo  </t>
  </si>
  <si>
    <t xml:space="preserve">Licurgo Pedraza Eduardo  </t>
  </si>
  <si>
    <t>Noriega Cos Karla María Ivonne</t>
  </si>
  <si>
    <t xml:space="preserve">Arce Vega Fernando  </t>
  </si>
  <si>
    <t>López Téllez Juan Manuel</t>
  </si>
  <si>
    <t xml:space="preserve">Martínez López Alfonso  </t>
  </si>
  <si>
    <t xml:space="preserve">Hernández Sebastián Natiely  </t>
  </si>
  <si>
    <t xml:space="preserve">Guerrero Barroso Mariana  </t>
  </si>
  <si>
    <t>Santoyo Franco Metztli Guadalupe</t>
  </si>
  <si>
    <t>Rodríguez Márquez Juan Carlos</t>
  </si>
  <si>
    <t>Méndez López José Trinidad</t>
  </si>
  <si>
    <t xml:space="preserve">Tristán Esquivel Daniel  </t>
  </si>
  <si>
    <t xml:space="preserve">Salazar Colores Sebastián  </t>
  </si>
  <si>
    <t>Reséndiz López Miguel Israel</t>
  </si>
  <si>
    <t>Cardoso Ávila Pablo Eduardo</t>
  </si>
  <si>
    <t xml:space="preserve">Anzuelo Sánchez Gilberto  </t>
  </si>
  <si>
    <t>Murias Figueroa Dulce Guadalupe</t>
  </si>
  <si>
    <t>Rosales Guzmán Carmelo Guadalupe</t>
  </si>
  <si>
    <t xml:space="preserve">Ambriz Vargas Fabián  </t>
  </si>
  <si>
    <t>Oliva Santillán Edwing Abraham</t>
  </si>
  <si>
    <t>Gómez Diosdado Roberto Edier</t>
  </si>
  <si>
    <t>Gómez Muñoz José Carlos Fabricio</t>
  </si>
  <si>
    <t xml:space="preserve">Reyes Castro Marina  </t>
  </si>
  <si>
    <t xml:space="preserve">Sánchez Hernández Irma  </t>
  </si>
  <si>
    <t>Pérez López Luis Ivan</t>
  </si>
  <si>
    <t>Rodríguez Y Domínguez Kessler Peter Ludwig</t>
  </si>
  <si>
    <t>Zúñiga Alemán Francisco Javier</t>
  </si>
  <si>
    <t xml:space="preserve">Avalos Casas Pamela  </t>
  </si>
  <si>
    <t>Acevedo González Diana Laura</t>
  </si>
  <si>
    <t>Muñoz Sotelo Juan Israel</t>
  </si>
  <si>
    <t>Sánchez Quezada Karina Alejandra</t>
  </si>
  <si>
    <t>Torres Gómez Felipe Samuel</t>
  </si>
  <si>
    <t>Mora Romo Víctor Manuel</t>
  </si>
  <si>
    <t>Macías Hernández Mario Alberto</t>
  </si>
  <si>
    <t>González Utrera Dulce María</t>
  </si>
  <si>
    <t xml:space="preserve">Garza Hernández Raquel  </t>
  </si>
  <si>
    <t>Martínez Flores José Salvador</t>
  </si>
  <si>
    <t>Miguel Guerra Uri Adán</t>
  </si>
  <si>
    <t>Cortez Herrera Marco Antonio</t>
  </si>
  <si>
    <t>Ramírez López Carlos Daniel</t>
  </si>
  <si>
    <t xml:space="preserve">Méndez Apolinar Rebeca  </t>
  </si>
  <si>
    <t>Martínez  Jesús Salvador</t>
  </si>
  <si>
    <t>Total 50</t>
  </si>
  <si>
    <t>Muñoz Jasso Raúl Fernando</t>
  </si>
  <si>
    <t>Jasso Vallejo Ana Teresita</t>
  </si>
  <si>
    <t>Ramírez Bermúdez Yonatan Uriel</t>
  </si>
  <si>
    <t>SERVICIO</t>
  </si>
  <si>
    <t>ADJUDICACION DIRECTA</t>
  </si>
  <si>
    <t>Enrique Castro Camus</t>
  </si>
  <si>
    <t>Jefatura de Recursos Humanos</t>
  </si>
  <si>
    <t>Área de Compras</t>
  </si>
  <si>
    <t>Jefatura de Servicios Escolares y Vinculación Académica</t>
  </si>
  <si>
    <t>Padilla Mirnada José Moisés</t>
  </si>
  <si>
    <t>Gomez Barbosa Victor Eduardo</t>
  </si>
  <si>
    <t>Pérez Cardiel Isaac Raymundo</t>
  </si>
  <si>
    <t>INFORMACIÓN DE ENERO A JUNIO DE 2025</t>
  </si>
  <si>
    <t>INVITACIÓN A CUANDO MENOS TRES PERSONAS</t>
  </si>
  <si>
    <t>SECIHTI</t>
  </si>
  <si>
    <t>KENIA</t>
  </si>
  <si>
    <t>COLOMBIA</t>
  </si>
  <si>
    <t>GUATEMALA</t>
  </si>
  <si>
    <t xml:space="preserve">INFORMACIÓN DE ENERO A DICIEMBRE 2025 </t>
  </si>
  <si>
    <t>Reyes López Mariana</t>
  </si>
  <si>
    <t xml:space="preserve">Solis Tinoco Verónica Iraís </t>
  </si>
  <si>
    <t>Tecnico</t>
  </si>
  <si>
    <t>Dispositivos Biofotonicos</t>
  </si>
  <si>
    <t>HONDURAS</t>
  </si>
  <si>
    <t>MÉXICO</t>
  </si>
  <si>
    <t>BIENES</t>
  </si>
  <si>
    <t xml:space="preserve">SERVICIO </t>
  </si>
  <si>
    <t>CIO-SG-2025-087</t>
  </si>
  <si>
    <t>CIO-SG-2025-088</t>
  </si>
  <si>
    <t>INFORMACIÓN A JUNIO 2026</t>
  </si>
  <si>
    <t>ACOSTA MARTINEZ RICARDO ALESSANDRO</t>
  </si>
  <si>
    <t>MASCULINO</t>
  </si>
  <si>
    <t>AMISI . AUSTINE ODIWUOR</t>
  </si>
  <si>
    <t>ARAGON PACHECO GUILLERMO RODRIGO</t>
  </si>
  <si>
    <t>BRAVO ALVARADO CESAR DANIEL</t>
  </si>
  <si>
    <t>CERVANTES GUERRERO ANDREA MONSERRAT DEL RAYO</t>
  </si>
  <si>
    <t>FEMENINO</t>
  </si>
  <si>
    <t>DAZA SALGADO DAYVER DIDIAN</t>
  </si>
  <si>
    <t>DOMINGUEZ HERNANDEZ SARAI</t>
  </si>
  <si>
    <t>FLORES COVA GABRIELA</t>
  </si>
  <si>
    <t>GALVAN NAVARRO ERIC DIDIER</t>
  </si>
  <si>
    <t>GARCIA GUZMAN CECILIA</t>
  </si>
  <si>
    <t>GONZALEZ RANGEL JEAN MICHEL</t>
  </si>
  <si>
    <t>GONZALEZ VELAZQUEZ XIADANI</t>
  </si>
  <si>
    <t>GRANADOS RUIZ JHOANNA</t>
  </si>
  <si>
    <t>GUERRERO SANTIAGO SARAI</t>
  </si>
  <si>
    <t>HERNANDEZ CRUZ ILIANA</t>
  </si>
  <si>
    <t>HERNANDEZ GUTIERREZ IVAN</t>
  </si>
  <si>
    <t>HERNANDEZ PASCUAL ANDRES</t>
  </si>
  <si>
    <t>HORTA VELAZQUEZ CESAR AMAURI</t>
  </si>
  <si>
    <t>JARAMILLO RESTREPO CARLA MARIA</t>
  </si>
  <si>
    <t>MALDONADO DE SANTIAGO JOSELIN</t>
  </si>
  <si>
    <t>MEDINA ESPIRITU DIXIE LEILANY</t>
  </si>
  <si>
    <t>MEDINA SANCHEZ DAVID ALEJANDRO</t>
  </si>
  <si>
    <t>MORALES PADILLA LEONARDO</t>
  </si>
  <si>
    <t>NARVAEZ CADENA DIEGO ANDRES</t>
  </si>
  <si>
    <t>ORJUELA MORENO MIGUEL ANGEL</t>
  </si>
  <si>
    <t>RAMIREZ ESPINOSA OSCAR ALEJANDRO</t>
  </si>
  <si>
    <t>RIVERA ORTIZ MONTSERRAT DE GUADALUPE</t>
  </si>
  <si>
    <t>SALAMANCA ROLDAN DANIEL</t>
  </si>
  <si>
    <t>SULVARAN SALMORENO BRANDON RAUL</t>
  </si>
  <si>
    <t>TREJO LIEVANO EDWIN GIOVANNI</t>
  </si>
  <si>
    <t>TRUJILLO MARTINEZ JOAO FRANCISCO</t>
  </si>
  <si>
    <t>URBIETA MALDONADO DANTE IVAN</t>
  </si>
  <si>
    <t>AGUIRRE CEDILLO FRANCISCO JAVIER</t>
  </si>
  <si>
    <t>ALARCON BARAJAS LUIS ANGEL</t>
  </si>
  <si>
    <t>BAUTISTA BUSTAMANTE EMMANUEL</t>
  </si>
  <si>
    <t>BAUTISTA PENUELAS EDUARDO</t>
  </si>
  <si>
    <t>CARPIO VERDIN VICTOR MANUEL</t>
  </si>
  <si>
    <t>CHAVEZ MEDINA JUAN MARCOS</t>
  </si>
  <si>
    <t>DUQUE BECERRA CAMILO RENE</t>
  </si>
  <si>
    <t>ESQUIVEL HERNANDEZ JONATHAN</t>
  </si>
  <si>
    <t>FRAUSTO DAVILA CESAR ALEJANDRO</t>
  </si>
  <si>
    <t>GUERRA IBARRA JUAN PABLO</t>
  </si>
  <si>
    <t>GUTIERREZ JIMENEZ DANIEL ANTONIO</t>
  </si>
  <si>
    <t>HERNANDEZ MONTANEZ CARLOS EDUARDO</t>
  </si>
  <si>
    <t>HERNANDEZ SANDOVAL MISAEL</t>
  </si>
  <si>
    <t>LEITH SALAS WILLIAM</t>
  </si>
  <si>
    <t>MARTINEZ BARBA DANIEL ALBERTO</t>
  </si>
  <si>
    <t>MARTINEZ GUERRERO MARIA DE LOS ANGELES</t>
  </si>
  <si>
    <t>MENA MUNOZ CESIA DANIELA</t>
  </si>
  <si>
    <t>MONTANEZ FRANCO LUIS ENRIQUE</t>
  </si>
  <si>
    <t>MONTOYA CHAVEZ MARIO</t>
  </si>
  <si>
    <t>MORENO JIMENEZ HUGO ALBERTO</t>
  </si>
  <si>
    <t>OCEGUEDA VENTURA LUIS ALEJANDRO</t>
  </si>
  <si>
    <t>PADILLA HEREDIA JESUS JAVIER</t>
  </si>
  <si>
    <t>PAREDES ALCARAZ JESUS EDUARDO</t>
  </si>
  <si>
    <t>RODRIGUEZ ALVAREZ AMANDA</t>
  </si>
  <si>
    <t>RODRIGUEZ CARRERA SALOMON</t>
  </si>
  <si>
    <t>RODRIGUEZ GALVAN MARISSA</t>
  </si>
  <si>
    <t>ROJAS SANTILLAN CARLOS</t>
  </si>
  <si>
    <t>ROMERO LOMELI RICARDO</t>
  </si>
  <si>
    <t>RUIZ RODRIGUEZ RICARDO</t>
  </si>
  <si>
    <t>SERRANO RAMIREZ TOMAS</t>
  </si>
  <si>
    <t>VALLE GARCIA LUIS SALVADOR</t>
  </si>
  <si>
    <t>VEGA REYES MARIA CATALINA</t>
  </si>
  <si>
    <t>VERDIN MONZON RODOLFO ISAAC</t>
  </si>
  <si>
    <t>CABRERA CERVANTES MARTIN ELIAS</t>
  </si>
  <si>
    <t>CADENA MACIAS EMILIO NORBERTO</t>
  </si>
  <si>
    <t>CORRAL ALBA MARIA FERNANDA</t>
  </si>
  <si>
    <t>DIAZ HERNANDEZ PAVEL OMAR</t>
  </si>
  <si>
    <t>GASCA MERCADO GUILLERMO ARTURO</t>
  </si>
  <si>
    <t>GOMEZ DE LEON CARLOS</t>
  </si>
  <si>
    <t>GOMEZ ESQUIVEL EDGAR</t>
  </si>
  <si>
    <t>GOMEZ GONZALEZ NANCY NALLELY</t>
  </si>
  <si>
    <t>JUAREZ GUERRERO JOSUE</t>
  </si>
  <si>
    <t>LARA ROSALES LESLIE ESMERALDA</t>
  </si>
  <si>
    <t>MARTINEZ INIGUEZ FRANCISCO GABRIEL</t>
  </si>
  <si>
    <t>MENJIVAR MANRIQUE PABLO</t>
  </si>
  <si>
    <t>MONTIEL RODRIGUEZ ARAM YAEL</t>
  </si>
  <si>
    <t>OROZCO OLVERA ANHEL COATLICUE</t>
  </si>
  <si>
    <t>PACHECO CASTRO SANTIAGO</t>
  </si>
  <si>
    <t>RODRIGUEZ CARRASCO JONATHAN ESAU</t>
  </si>
  <si>
    <t>RODRIGUEZ VAZQUEZ AXEL FERNANDO</t>
  </si>
  <si>
    <t>ROSAS MORAN LEONARDO</t>
  </si>
  <si>
    <t>SOSA CORTES LUZ ANGELICA</t>
  </si>
  <si>
    <t>SUAREZ MARIN ARYSIL SHUNASHI</t>
  </si>
  <si>
    <t>AGUIRRE SABANERO ROBERTO FRANCISCO</t>
  </si>
  <si>
    <t>JAIMES DE LA SANCHA IVAN</t>
  </si>
  <si>
    <t>NIETO TORRES FEDERICO</t>
  </si>
  <si>
    <t>PIO MUNOZ ALFONSO ANDRE</t>
  </si>
  <si>
    <t>RANGEL HUERTA DAVID</t>
  </si>
  <si>
    <t>ROJAS MARTINEZ JONATHAN FRANCISCO</t>
  </si>
  <si>
    <t>TOLEDO PEREZ IRAM DARINEL</t>
  </si>
  <si>
    <t>ALTAMIRANO BARBOSA LUIS ALONSO</t>
  </si>
  <si>
    <t>AVILA PONCE MARIANA</t>
  </si>
  <si>
    <t>BARAJAS GOMEZ JESUS ISAAC</t>
  </si>
  <si>
    <t>BECERRA LIRA VICTOR EDUARDO</t>
  </si>
  <si>
    <t>CAMARGO MARTINEZ BRANDON JESUS</t>
  </si>
  <si>
    <t>CARMONA CARMONA OLIVER JULIAN</t>
  </si>
  <si>
    <t>CELEDON OROS LUIS ANGEL</t>
  </si>
  <si>
    <t>CUEVAS CUELLAR EUGENIO</t>
  </si>
  <si>
    <t>DIAZ CEBALLOS BRAULIO</t>
  </si>
  <si>
    <t>ESQUEDA ALMANZA DANIEL</t>
  </si>
  <si>
    <t>FRIAS GASPARRI LEONARDO</t>
  </si>
  <si>
    <t>GARCIA CAMPOS PAULINA</t>
  </si>
  <si>
    <t>GUTIERREZ DE LA ROSA PEDRO LEONEL</t>
  </si>
  <si>
    <t>HERNANDEZ BARAJAS MIGUEL ANGEL</t>
  </si>
  <si>
    <t>MARTINEZ RANGEL AMAYA LIBERTAD</t>
  </si>
  <si>
    <t>MORENO SALAS MARIA CELIA</t>
  </si>
  <si>
    <t>PEREZ ECHEVERRIA HUGO EDUARDO</t>
  </si>
  <si>
    <t>PICHARDO RODRIGUEZ XOCHITL QUETZALLY</t>
  </si>
  <si>
    <t>RIVERA SUAREZ CELESTE</t>
  </si>
  <si>
    <t>RODRIGUEZ FLORES MELISSA DE JESUS</t>
  </si>
  <si>
    <t>TREJO LIEVANO ALEXIS NOE</t>
  </si>
  <si>
    <t>VAZQUEZ RUIZ ANDREA</t>
  </si>
  <si>
    <t>VEGA MARTINEZ LUIS BRANDON</t>
  </si>
  <si>
    <t>DOCTORADO EN CIENCIAS (ÓPTICA)</t>
  </si>
  <si>
    <t xml:space="preserve">DOCTORADO INTERINSTITUCIONAL EN CIENCIA Y TECNOLOGÍA </t>
  </si>
  <si>
    <t>MAESTRÍA EN CIENCIAS (ÓPTICA)</t>
  </si>
  <si>
    <t>MAESTRÍA EN OPTOMECATRÓNICA</t>
  </si>
  <si>
    <t xml:space="preserve">MAESTRÍA INTERINSTITUCIONAL EN CIENCIA Y TECNOLOGÍA </t>
  </si>
  <si>
    <t>ECUADOR</t>
  </si>
  <si>
    <t>VENEZUELA</t>
  </si>
  <si>
    <t>FOTONICA</t>
  </si>
  <si>
    <t>METROLOGIA OPTICA</t>
  </si>
  <si>
    <t>INGENIERIA OPTICA</t>
  </si>
  <si>
    <t>FIBRAS OPTICAS Y LASERES</t>
  </si>
  <si>
    <t>OPTICA FISICA</t>
  </si>
  <si>
    <t>POR DEFINIR</t>
  </si>
  <si>
    <t>INGENIERIA AMBIENTAL</t>
  </si>
  <si>
    <t>MECATRONICA Y DISENO MECANICO</t>
  </si>
  <si>
    <t>ENERGIA</t>
  </si>
  <si>
    <t>VISION ARTIFICIAL</t>
  </si>
  <si>
    <t>SENSORES</t>
  </si>
  <si>
    <t>MECATRONICA</t>
  </si>
  <si>
    <t>ROBOTICA Y SISTEMAS DE CONTROL</t>
  </si>
  <si>
    <t>NINGUNA</t>
  </si>
  <si>
    <t>PENDIENTE</t>
  </si>
  <si>
    <t>TOTAL</t>
  </si>
  <si>
    <t>DOCTORADO</t>
  </si>
  <si>
    <t>MAESTRÍA</t>
  </si>
  <si>
    <t>CUBA</t>
  </si>
  <si>
    <t>RELACIÓN</t>
  </si>
  <si>
    <t>GÉNERO</t>
  </si>
  <si>
    <t>NIVEL</t>
  </si>
  <si>
    <t>PROGRAMA</t>
  </si>
  <si>
    <t>PAÍS DE NACIMIENTO</t>
  </si>
  <si>
    <t>AÑO DE INGRESO</t>
  </si>
  <si>
    <t>TIPO DE BECA</t>
  </si>
  <si>
    <t xml:space="preserve">ÁREA DE ESPECIALIZACIÓN </t>
  </si>
  <si>
    <t>NOMBRE DEL ALUMNO</t>
  </si>
  <si>
    <t xml:space="preserve">PROGRAMA </t>
  </si>
  <si>
    <t>AÑO INGRESO</t>
  </si>
  <si>
    <t>TIPO BECA</t>
  </si>
  <si>
    <t>AREA DE ESPECIALIDAD</t>
  </si>
  <si>
    <t>Ramos Estrada Cecilia</t>
  </si>
  <si>
    <t>Velazquez Rodriguez Claudio Saúl</t>
  </si>
  <si>
    <t>Mojica López Maria Fernanda</t>
  </si>
  <si>
    <t>CIO-RH-2026-001</t>
  </si>
  <si>
    <t>LICITACIÓN PÚBLICA NACIONAL</t>
  </si>
  <si>
    <t>CIO-RH-2026-002</t>
  </si>
  <si>
    <t>ADQUISICIONES</t>
  </si>
  <si>
    <t>CIO-SG-2025-089</t>
  </si>
  <si>
    <t>CIO-SG-2026-001</t>
  </si>
  <si>
    <t>CIO-SG-2026-002 - folio 49/25</t>
  </si>
  <si>
    <t>CIO-SG-2026-003</t>
  </si>
  <si>
    <t>CIO-SG-2026-004</t>
  </si>
  <si>
    <t>CIO-SG-2026-005</t>
  </si>
  <si>
    <t>CIO-SG-2026-006</t>
  </si>
  <si>
    <t>CIO-SG-2026-007</t>
  </si>
  <si>
    <t>GRANDE</t>
  </si>
  <si>
    <t>CIO-SG-2026-008</t>
  </si>
  <si>
    <t>CIO-SG-2026-009</t>
  </si>
  <si>
    <t>CIO-SG-2026-010</t>
  </si>
  <si>
    <t>CIO-SG-2026-011</t>
  </si>
  <si>
    <t>CIO-SG-2026-012</t>
  </si>
  <si>
    <t>CIO-SG-2026-013</t>
  </si>
  <si>
    <t>CIO-SG-2026-014</t>
  </si>
  <si>
    <t>CIO-SG-2026-015</t>
  </si>
  <si>
    <t>CIO-SG-2026-016</t>
  </si>
  <si>
    <t>CIO-SG-2026-017</t>
  </si>
  <si>
    <t>CIO-SG-2026-018</t>
  </si>
  <si>
    <t>CIO-SG-2026-019</t>
  </si>
  <si>
    <t>CIO-SG-2026-020</t>
  </si>
  <si>
    <t>CIO-SG-2026-021</t>
  </si>
  <si>
    <t>CIO-SG-2026-022</t>
  </si>
  <si>
    <t>CIO-SG-2026-023</t>
  </si>
  <si>
    <t>ARRENDAMIENTO</t>
  </si>
  <si>
    <t>CIO-SG-2026-024</t>
  </si>
  <si>
    <t>CIO-SG-2026-025</t>
  </si>
  <si>
    <t>CIO-SG-2026-026</t>
  </si>
  <si>
    <t>CIO-SG-2026-027</t>
  </si>
  <si>
    <t>CIO-SG-2026-028</t>
  </si>
  <si>
    <t>CIO-SG-2026-029</t>
  </si>
  <si>
    <t>CIO-SG-2026-030</t>
  </si>
  <si>
    <t>CIO-SG-2026-031</t>
  </si>
  <si>
    <t>CIO-SG-2026-032</t>
  </si>
  <si>
    <t>CIO-SG-2026-033</t>
  </si>
  <si>
    <t>CIO-SG-2026-034</t>
  </si>
  <si>
    <t>CIO-SG-2026-035</t>
  </si>
  <si>
    <t>CIO-SG-2026-036</t>
  </si>
  <si>
    <t>CIO-SG-2026-037</t>
  </si>
  <si>
    <t>CIO-SG-2026-038</t>
  </si>
  <si>
    <t>CIO-SG-2026-039</t>
  </si>
  <si>
    <t>CIO-SG-2026-040</t>
  </si>
  <si>
    <t>CIO-SG-2026-041</t>
  </si>
  <si>
    <t>CIO-SG-2026-042</t>
  </si>
  <si>
    <t>CIO-SG-2026-043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</si>
</sst>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3" formatCode="_-* #,##0.00_-;\-* #,##0.00_-;_-* &quot;-&quot;??_-;_-@_-"/>
    <numFmt numFmtId="164" formatCode="_-* #,##0.00_-;\-* #,##0.00_-;_-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36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2"/>
      <color rgb="FF000000"/>
      <name val="Arial Narrow"/>
      <family val="2"/>
    </font>
    <font>
      <b/>
      <sz val="11"/>
      <name val="Arial Narrow"/>
      <family val="2"/>
    </font>
    <font>
      <sz val="11"/>
      <color theme="3" tint="-0.249977111117893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double">
        <color theme="3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double">
        <color rgb="FF1F497D"/>
      </bottom>
      <diagonal/>
    </border>
    <border>
      <left style="thin">
        <color rgb="FFFFFFFF"/>
      </left>
      <right style="thin">
        <color rgb="FFFFFFFF"/>
      </right>
      <top style="thin">
        <color rgb="FF16365C"/>
      </top>
      <bottom/>
      <diagonal/>
    </border>
    <border>
      <left style="thin">
        <color rgb="FFFFFFFF"/>
      </left>
      <right style="thin">
        <color rgb="FFFFFFFF"/>
      </right>
      <top style="thin">
        <color rgb="FF16365C"/>
      </top>
      <bottom style="thin">
        <color rgb="FF16365C"/>
      </bottom>
      <diagonal/>
    </border>
    <border>
      <left/>
      <right/>
      <top/>
      <bottom style="double">
        <color rgb="FF1F497D"/>
      </bottom>
      <diagonal/>
    </border>
    <border>
      <left/>
      <right style="thin">
        <color rgb="FFFFFFFF"/>
      </right>
      <top style="thin">
        <color rgb="FF16365C"/>
      </top>
      <bottom style="thin">
        <color rgb="FF16365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double">
        <color rgb="FF1F497D"/>
      </bottom>
      <diagonal/>
    </border>
    <border>
      <left style="thin">
        <color rgb="FFFFFFFF"/>
      </left>
      <right style="thin">
        <color rgb="FFFFFFFF"/>
      </right>
      <top style="double">
        <color rgb="FF1F497D"/>
      </top>
      <bottom style="thin">
        <color rgb="FF16365C"/>
      </bottom>
      <diagonal/>
    </border>
    <border>
      <left style="thin">
        <color rgb="FFFFFFFF"/>
      </left>
      <right style="thin">
        <color rgb="FFFFFFFF"/>
      </right>
      <top/>
      <bottom style="thin">
        <color rgb="FF16365C"/>
      </bottom>
      <diagonal/>
    </border>
    <border>
      <left style="thin">
        <color theme="0"/>
      </left>
      <right style="thin">
        <color theme="0"/>
      </right>
      <top style="thin">
        <color rgb="FF17365D"/>
      </top>
      <bottom style="thin">
        <color rgb="FF17365D"/>
      </bottom>
      <diagonal/>
    </border>
    <border>
      <left style="thin">
        <color rgb="FFFFFFFF"/>
      </left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3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1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8" fontId="1" fillId="2" borderId="1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8" fontId="1" fillId="2" borderId="5" xfId="1" applyNumberFormat="1" applyFont="1" applyFill="1" applyBorder="1"/>
    <xf numFmtId="8" fontId="1" fillId="2" borderId="0" xfId="1" applyNumberFormat="1" applyFont="1" applyFill="1" applyBorder="1"/>
    <xf numFmtId="4" fontId="1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0" borderId="6" xfId="0" applyFont="1" applyBorder="1"/>
    <xf numFmtId="164" fontId="1" fillId="2" borderId="0" xfId="0" applyNumberFormat="1" applyFont="1" applyFill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6" fillId="5" borderId="7" xfId="0" applyFont="1" applyFill="1" applyBorder="1" applyAlignment="1">
      <alignment horizontal="right"/>
    </xf>
    <xf numFmtId="0" fontId="6" fillId="0" borderId="7" xfId="0" applyFont="1" applyBorder="1"/>
    <xf numFmtId="0" fontId="6" fillId="6" borderId="7" xfId="0" applyFont="1" applyFill="1" applyBorder="1" applyAlignment="1">
      <alignment horizontal="right"/>
    </xf>
    <xf numFmtId="0" fontId="6" fillId="5" borderId="8" xfId="0" applyFont="1" applyFill="1" applyBorder="1" applyAlignment="1">
      <alignment horizontal="right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1" fontId="6" fillId="5" borderId="11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1" fillId="3" borderId="14" xfId="0" applyFont="1" applyFill="1" applyBorder="1"/>
    <xf numFmtId="0" fontId="12" fillId="0" borderId="1" xfId="0" applyFont="1" applyBorder="1"/>
    <xf numFmtId="0" fontId="6" fillId="5" borderId="7" xfId="0" applyFont="1" applyFill="1" applyBorder="1"/>
    <xf numFmtId="0" fontId="1" fillId="2" borderId="1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0" borderId="16" xfId="0" applyFont="1" applyBorder="1"/>
    <xf numFmtId="0" fontId="6" fillId="8" borderId="7" xfId="0" applyFont="1" applyFill="1" applyBorder="1"/>
    <xf numFmtId="0" fontId="0" fillId="0" borderId="3" xfId="0" applyBorder="1"/>
    <xf numFmtId="0" fontId="0" fillId="0" borderId="6" xfId="0" applyBorder="1"/>
    <xf numFmtId="0" fontId="0" fillId="0" borderId="2" xfId="0" applyBorder="1"/>
    <xf numFmtId="0" fontId="3" fillId="0" borderId="17" xfId="0" applyFont="1" applyBorder="1"/>
    <xf numFmtId="0" fontId="3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0" fillId="0" borderId="14" xfId="0" applyBorder="1"/>
    <xf numFmtId="0" fontId="5" fillId="0" borderId="17" xfId="0" applyFont="1" applyBorder="1"/>
    <xf numFmtId="0" fontId="6" fillId="5" borderId="18" xfId="0" applyFont="1" applyFill="1" applyBorder="1"/>
    <xf numFmtId="0" fontId="6" fillId="9" borderId="7" xfId="0" applyFont="1" applyFill="1" applyBorder="1"/>
    <xf numFmtId="0" fontId="14" fillId="0" borderId="0" xfId="0" applyFont="1" applyFill="1" applyBorder="1"/>
    <xf numFmtId="0" fontId="9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right"/>
    </xf>
    <xf numFmtId="0" fontId="6" fillId="0" borderId="7" xfId="0" applyFont="1" applyFill="1" applyBorder="1"/>
    <xf numFmtId="0" fontId="14" fillId="0" borderId="0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left" vertical="center"/>
    </xf>
    <xf numFmtId="0" fontId="0" fillId="0" borderId="0" xfId="0" applyFill="1"/>
    <xf numFmtId="0" fontId="6" fillId="3" borderId="7" xfId="0" applyFont="1" applyFill="1" applyBorder="1"/>
    <xf numFmtId="0" fontId="6" fillId="3" borderId="7" xfId="0" applyFont="1" applyFill="1" applyBorder="1" applyAlignment="1">
      <alignment horizontal="right"/>
    </xf>
    <xf numFmtId="0" fontId="14" fillId="3" borderId="0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5" borderId="7" xfId="0" applyFont="1" applyFill="1" applyBorder="1"/>
    <xf numFmtId="0" fontId="6" fillId="5" borderId="2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2"/>
  <sheetViews>
    <sheetView topLeftCell="A4" workbookViewId="0">
      <selection activeCell="C17" sqref="C17"/>
    </sheetView>
  </sheetViews>
  <sheetFormatPr baseColWidth="10" defaultColWidth="10.85546875" defaultRowHeight="15" x14ac:dyDescent="0.25"/>
  <cols>
    <col min="1" max="3" width="10.85546875" style="1"/>
    <col min="4" max="4" width="23.140625" style="1" customWidth="1"/>
    <col min="5" max="5" width="19.42578125" style="1" customWidth="1"/>
    <col min="6" max="16384" width="10.85546875" style="1"/>
  </cols>
  <sheetData>
    <row r="6" spans="2:6" ht="45.75" x14ac:dyDescent="0.65">
      <c r="B6" s="3" t="s">
        <v>0</v>
      </c>
    </row>
    <row r="7" spans="2:6" x14ac:dyDescent="0.25">
      <c r="D7" s="53"/>
      <c r="E7" s="53"/>
    </row>
    <row r="8" spans="2:6" ht="26.25" customHeight="1" x14ac:dyDescent="0.25">
      <c r="C8" s="51"/>
      <c r="D8" s="54" t="s">
        <v>1</v>
      </c>
      <c r="E8" s="79" t="s">
        <v>315</v>
      </c>
      <c r="F8" s="52"/>
    </row>
    <row r="9" spans="2:6" ht="26.25" customHeight="1" x14ac:dyDescent="0.25">
      <c r="C9" s="51"/>
      <c r="D9" s="54" t="s">
        <v>2</v>
      </c>
      <c r="E9" s="79"/>
      <c r="F9" s="52"/>
    </row>
    <row r="10" spans="2:6" ht="58.5" customHeight="1" x14ac:dyDescent="0.25">
      <c r="C10" s="51"/>
      <c r="D10" s="55" t="s">
        <v>3</v>
      </c>
      <c r="E10" s="56" t="s">
        <v>317</v>
      </c>
      <c r="F10" s="52"/>
    </row>
    <row r="11" spans="2:6" ht="18" x14ac:dyDescent="0.25">
      <c r="C11" s="51"/>
      <c r="D11" s="54" t="s">
        <v>4</v>
      </c>
      <c r="E11" s="58" t="s">
        <v>316</v>
      </c>
      <c r="F11" s="52"/>
    </row>
    <row r="12" spans="2:6" x14ac:dyDescent="0.25">
      <c r="D12" s="57"/>
      <c r="E12" s="57"/>
    </row>
  </sheetData>
  <mergeCells count="1">
    <mergeCell ref="E8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H75"/>
  <sheetViews>
    <sheetView workbookViewId="0">
      <selection activeCell="E7" sqref="E7"/>
    </sheetView>
  </sheetViews>
  <sheetFormatPr baseColWidth="10" defaultRowHeight="15" x14ac:dyDescent="0.25"/>
  <cols>
    <col min="2" max="2" width="6.140625" customWidth="1"/>
    <col min="3" max="3" width="37.42578125" customWidth="1"/>
    <col min="4" max="4" width="13.42578125" customWidth="1"/>
    <col min="5" max="6" width="14.28515625" customWidth="1"/>
    <col min="7" max="7" width="14.42578125" customWidth="1"/>
    <col min="8" max="8" width="32" bestFit="1" customWidth="1"/>
  </cols>
  <sheetData>
    <row r="2" spans="2:8" ht="16.5" x14ac:dyDescent="0.3">
      <c r="B2" s="80" t="s">
        <v>327</v>
      </c>
      <c r="C2" s="81"/>
      <c r="D2" s="81"/>
      <c r="E2" s="81"/>
      <c r="F2" s="81"/>
      <c r="G2" s="81"/>
      <c r="H2" s="82"/>
    </row>
    <row r="3" spans="2:8" ht="16.5" x14ac:dyDescent="0.3">
      <c r="B3" s="2"/>
      <c r="C3" s="6" t="s">
        <v>35</v>
      </c>
      <c r="D3" s="6" t="s">
        <v>36</v>
      </c>
      <c r="E3" s="6" t="s">
        <v>37</v>
      </c>
      <c r="F3" s="6" t="s">
        <v>38</v>
      </c>
      <c r="G3" s="45" t="s">
        <v>39</v>
      </c>
      <c r="H3" s="45" t="s">
        <v>40</v>
      </c>
    </row>
    <row r="4" spans="2:8" ht="16.5" x14ac:dyDescent="0.3">
      <c r="B4" s="2"/>
      <c r="C4" s="5" t="s">
        <v>308</v>
      </c>
      <c r="D4" s="5" t="s">
        <v>41</v>
      </c>
      <c r="E4" s="5" t="s">
        <v>42</v>
      </c>
      <c r="F4" s="5" t="s">
        <v>43</v>
      </c>
      <c r="G4" s="5" t="s">
        <v>44</v>
      </c>
      <c r="H4" s="46" t="s">
        <v>45</v>
      </c>
    </row>
    <row r="5" spans="2:8" ht="16.5" x14ac:dyDescent="0.3">
      <c r="B5" s="2"/>
      <c r="C5" s="2">
        <f>MAX(B24:B75)</f>
        <v>52</v>
      </c>
      <c r="D5" s="2">
        <f>COUNTIF(D24:D75,"Hombre")</f>
        <v>45</v>
      </c>
      <c r="E5" s="2">
        <f>COUNTIF(E24:E75,"SIN")</f>
        <v>2</v>
      </c>
      <c r="F5" s="2">
        <f>COUNTIF(F24:F75,"Mexicana")</f>
        <v>49</v>
      </c>
      <c r="G5" s="2">
        <f>COUNTIFS(G24:G75,"20&gt;=30")</f>
        <v>0</v>
      </c>
      <c r="H5" s="7">
        <f>COUNTIF(H24:H75,"Pruebas Opticas No Destructivas")</f>
        <v>11</v>
      </c>
    </row>
    <row r="6" spans="2:8" ht="16.5" x14ac:dyDescent="0.3">
      <c r="B6" s="2"/>
      <c r="C6" s="2"/>
      <c r="D6" s="5" t="s">
        <v>46</v>
      </c>
      <c r="E6" s="5" t="s">
        <v>47</v>
      </c>
      <c r="F6" s="5" t="s">
        <v>48</v>
      </c>
      <c r="G6" s="5" t="s">
        <v>49</v>
      </c>
      <c r="H6" s="46" t="s">
        <v>50</v>
      </c>
    </row>
    <row r="7" spans="2:8" ht="16.5" x14ac:dyDescent="0.3">
      <c r="B7" s="2"/>
      <c r="C7" s="2"/>
      <c r="D7" s="2">
        <f>COUNTIF(D24:D75,"Mujer")</f>
        <v>7</v>
      </c>
      <c r="E7" s="2">
        <f>COUNTIF(E24:E75,"Candidato")</f>
        <v>0</v>
      </c>
      <c r="F7" s="2">
        <f>COUNTIF(F24:F75,"Extranjera")</f>
        <v>3</v>
      </c>
      <c r="G7" s="2">
        <f>COUNTIFS(G24:G75,"&gt;30")-COUNTIFS(G24:G75,"&gt;40")</f>
        <v>5</v>
      </c>
      <c r="H7" s="7">
        <f>COUNTIF(H24:H75,"Fibras Opticas y Laseres")</f>
        <v>13</v>
      </c>
    </row>
    <row r="8" spans="2:8" ht="16.5" x14ac:dyDescent="0.3">
      <c r="B8" s="2"/>
      <c r="C8" s="2"/>
      <c r="D8" s="2"/>
      <c r="E8" s="5" t="s">
        <v>51</v>
      </c>
      <c r="F8" s="2"/>
      <c r="G8" s="5" t="s">
        <v>52</v>
      </c>
      <c r="H8" s="46" t="s">
        <v>53</v>
      </c>
    </row>
    <row r="9" spans="2:8" ht="16.5" x14ac:dyDescent="0.3">
      <c r="B9" s="2"/>
      <c r="C9" s="2"/>
      <c r="D9" s="2"/>
      <c r="E9" s="2">
        <f>COUNTIF(E24:E75,"I")</f>
        <v>9</v>
      </c>
      <c r="F9" s="2"/>
      <c r="G9" s="2">
        <f>COUNTIFS(G24:G75,"&gt;40")-COUNTIFS(G24:G75,"&gt;50")</f>
        <v>11</v>
      </c>
      <c r="H9" s="7">
        <f>COUNTIF(H24:H75,"Nanofotónica")</f>
        <v>12</v>
      </c>
    </row>
    <row r="10" spans="2:8" ht="16.5" x14ac:dyDescent="0.3">
      <c r="B10" s="2"/>
      <c r="C10" s="2"/>
      <c r="D10" s="2"/>
      <c r="E10" s="5" t="s">
        <v>54</v>
      </c>
      <c r="F10" s="2"/>
      <c r="G10" s="5" t="s">
        <v>55</v>
      </c>
      <c r="H10" s="47" t="s">
        <v>56</v>
      </c>
    </row>
    <row r="11" spans="2:8" ht="16.5" x14ac:dyDescent="0.3">
      <c r="B11" s="2"/>
      <c r="C11" s="2"/>
      <c r="D11" s="2"/>
      <c r="E11" s="2">
        <f>COUNTIF(E24:E75,"II")</f>
        <v>27</v>
      </c>
      <c r="F11" s="2"/>
      <c r="G11" s="2">
        <f>COUNTIFS(G24:G75,"&gt;50")-COUNTIFS(G24:G75,"&gt;60")</f>
        <v>23</v>
      </c>
      <c r="H11" s="7">
        <f>COUNTIF(H24:H75,"Polarimetría")</f>
        <v>1</v>
      </c>
    </row>
    <row r="12" spans="2:8" ht="16.5" x14ac:dyDescent="0.3">
      <c r="B12" s="2"/>
      <c r="C12" s="2"/>
      <c r="D12" s="2"/>
      <c r="E12" s="5" t="s">
        <v>57</v>
      </c>
      <c r="F12" s="2"/>
      <c r="G12" s="5" t="s">
        <v>58</v>
      </c>
      <c r="H12" s="47" t="s">
        <v>59</v>
      </c>
    </row>
    <row r="13" spans="2:8" ht="16.5" x14ac:dyDescent="0.3">
      <c r="B13" s="2"/>
      <c r="C13" s="2"/>
      <c r="D13" s="2"/>
      <c r="E13" s="2">
        <f>COUNTIF(E24:E75,"III")</f>
        <v>11</v>
      </c>
      <c r="F13" s="2"/>
      <c r="G13" s="2">
        <f>COUNTIFS(G24:G75,"&gt;60")-COUNTIFS(G24:G75,"&gt;70")</f>
        <v>10</v>
      </c>
      <c r="H13" s="7">
        <f>COUNTIF(H24:H75,"Optica No Lineal")</f>
        <v>5</v>
      </c>
    </row>
    <row r="14" spans="2:8" ht="16.5" x14ac:dyDescent="0.3">
      <c r="B14" s="2"/>
      <c r="C14" s="2"/>
      <c r="D14" s="2"/>
      <c r="E14" s="5" t="s">
        <v>60</v>
      </c>
      <c r="F14" s="2"/>
      <c r="G14" s="5" t="s">
        <v>61</v>
      </c>
      <c r="H14" s="46" t="s">
        <v>62</v>
      </c>
    </row>
    <row r="15" spans="2:8" ht="16.5" x14ac:dyDescent="0.3">
      <c r="B15" s="2"/>
      <c r="C15" s="2"/>
      <c r="D15" s="2"/>
      <c r="E15" s="2">
        <f>COUNTIF(E24:E75,"E")</f>
        <v>3</v>
      </c>
      <c r="F15" s="2"/>
      <c r="G15" s="2">
        <f>COUNTIFS(G24:G75,"&gt;70")-COUNTIFS(G24:G75,"&gt;80")</f>
        <v>3</v>
      </c>
      <c r="H15" s="7">
        <f>COUNTIF(H24:H75,"Ingenieria Optica")</f>
        <v>5</v>
      </c>
    </row>
    <row r="16" spans="2:8" ht="16.5" x14ac:dyDescent="0.3">
      <c r="B16" s="2"/>
      <c r="C16" s="4"/>
      <c r="D16" s="4"/>
      <c r="E16" s="4"/>
      <c r="F16" s="4"/>
      <c r="G16" s="4"/>
      <c r="H16" s="47" t="s">
        <v>63</v>
      </c>
    </row>
    <row r="17" spans="2:8" ht="16.5" x14ac:dyDescent="0.3">
      <c r="B17" s="2"/>
      <c r="C17" s="4"/>
      <c r="D17" s="4"/>
      <c r="E17" s="4"/>
      <c r="F17" s="4"/>
      <c r="G17" s="4"/>
      <c r="H17" s="7">
        <f>COUNTIF(H24:H75,"Alamacenamiento De Energía")</f>
        <v>1</v>
      </c>
    </row>
    <row r="18" spans="2:8" ht="16.5" x14ac:dyDescent="0.3">
      <c r="B18" s="2"/>
      <c r="C18" s="4"/>
      <c r="D18" s="4"/>
      <c r="E18" s="4"/>
      <c r="F18" s="4"/>
      <c r="G18" s="4"/>
      <c r="H18" s="46" t="s">
        <v>64</v>
      </c>
    </row>
    <row r="19" spans="2:8" ht="16.5" x14ac:dyDescent="0.3">
      <c r="B19" s="2"/>
      <c r="C19" s="4"/>
      <c r="D19" s="4"/>
      <c r="E19" s="4"/>
      <c r="F19" s="4"/>
      <c r="G19" s="4"/>
      <c r="H19" s="4">
        <f>COUNTIF(H24:H75,"Láseres Y Dispositivos De Fibra Óptica")</f>
        <v>1</v>
      </c>
    </row>
    <row r="20" spans="2:8" ht="16.5" x14ac:dyDescent="0.3">
      <c r="B20" s="2"/>
      <c r="C20" s="4"/>
      <c r="D20" s="4"/>
      <c r="E20" s="4"/>
      <c r="F20" s="4"/>
      <c r="G20" s="4"/>
      <c r="H20" s="46" t="s">
        <v>65</v>
      </c>
    </row>
    <row r="21" spans="2:8" ht="16.5" x14ac:dyDescent="0.3">
      <c r="B21" s="2"/>
      <c r="C21" s="4"/>
      <c r="D21" s="4"/>
      <c r="E21" s="4"/>
      <c r="F21" s="4"/>
      <c r="G21" s="4"/>
      <c r="H21" s="4">
        <f>COUNTIF(H24:H75,"Industria 4.0 E Inteligencia Artificial")</f>
        <v>1</v>
      </c>
    </row>
    <row r="22" spans="2:8" ht="16.5" x14ac:dyDescent="0.3">
      <c r="B22" s="2"/>
      <c r="C22" s="4"/>
      <c r="D22" s="4"/>
      <c r="E22" s="4"/>
      <c r="F22" s="4"/>
      <c r="G22" s="4"/>
      <c r="H22" s="46" t="s">
        <v>56</v>
      </c>
    </row>
    <row r="23" spans="2:8" ht="16.5" x14ac:dyDescent="0.3">
      <c r="B23" s="2"/>
      <c r="C23" s="4"/>
      <c r="D23" s="4"/>
      <c r="E23" s="4"/>
      <c r="F23" s="4"/>
      <c r="G23" s="4"/>
      <c r="H23" s="4">
        <f>COUNTIF(H24:H75,"Industria 4.0 E Inteligencia Artificial")</f>
        <v>1</v>
      </c>
    </row>
    <row r="24" spans="2:8" ht="16.5" x14ac:dyDescent="0.3">
      <c r="B24" s="2">
        <v>1</v>
      </c>
      <c r="C24" s="46" t="s">
        <v>67</v>
      </c>
      <c r="D24" s="46" t="s">
        <v>41</v>
      </c>
      <c r="E24" s="48" t="s">
        <v>54</v>
      </c>
      <c r="F24" s="46" t="s">
        <v>66</v>
      </c>
      <c r="G24" s="48">
        <v>59</v>
      </c>
      <c r="H24" s="46" t="s">
        <v>45</v>
      </c>
    </row>
    <row r="25" spans="2:8" ht="16.5" x14ac:dyDescent="0.3">
      <c r="B25" s="2">
        <v>2</v>
      </c>
      <c r="C25" s="46" t="s">
        <v>68</v>
      </c>
      <c r="D25" s="46" t="s">
        <v>41</v>
      </c>
      <c r="E25" s="48" t="s">
        <v>73</v>
      </c>
      <c r="F25" s="46" t="s">
        <v>66</v>
      </c>
      <c r="G25" s="48">
        <v>35</v>
      </c>
      <c r="H25" s="46" t="s">
        <v>63</v>
      </c>
    </row>
    <row r="26" spans="2:8" ht="16.5" x14ac:dyDescent="0.3">
      <c r="B26" s="2">
        <v>3</v>
      </c>
      <c r="C26" s="46" t="s">
        <v>69</v>
      </c>
      <c r="D26" s="46" t="s">
        <v>41</v>
      </c>
      <c r="E26" s="48" t="s">
        <v>54</v>
      </c>
      <c r="F26" s="46" t="s">
        <v>66</v>
      </c>
      <c r="G26" s="48">
        <v>46</v>
      </c>
      <c r="H26" s="46" t="s">
        <v>64</v>
      </c>
    </row>
    <row r="27" spans="2:8" ht="16.5" x14ac:dyDescent="0.3">
      <c r="B27" s="2">
        <v>4</v>
      </c>
      <c r="C27" s="46" t="s">
        <v>70</v>
      </c>
      <c r="D27" s="46" t="s">
        <v>41</v>
      </c>
      <c r="E27" s="48" t="s">
        <v>51</v>
      </c>
      <c r="F27" s="46" t="s">
        <v>66</v>
      </c>
      <c r="G27" s="48">
        <v>56</v>
      </c>
      <c r="H27" s="46" t="s">
        <v>53</v>
      </c>
    </row>
    <row r="28" spans="2:8" ht="16.5" x14ac:dyDescent="0.3">
      <c r="B28" s="2">
        <v>5</v>
      </c>
      <c r="C28" s="46" t="s">
        <v>71</v>
      </c>
      <c r="D28" s="46" t="s">
        <v>41</v>
      </c>
      <c r="E28" s="48" t="s">
        <v>57</v>
      </c>
      <c r="F28" s="46" t="s">
        <v>66</v>
      </c>
      <c r="G28" s="48">
        <v>64</v>
      </c>
      <c r="H28" s="46" t="s">
        <v>50</v>
      </c>
    </row>
    <row r="29" spans="2:8" ht="16.5" x14ac:dyDescent="0.3">
      <c r="B29" s="2">
        <v>6</v>
      </c>
      <c r="C29" s="46" t="s">
        <v>72</v>
      </c>
      <c r="D29" s="46" t="s">
        <v>41</v>
      </c>
      <c r="E29" s="48" t="s">
        <v>54</v>
      </c>
      <c r="F29" s="46" t="s">
        <v>66</v>
      </c>
      <c r="G29" s="48">
        <v>55</v>
      </c>
      <c r="H29" s="46" t="s">
        <v>45</v>
      </c>
    </row>
    <row r="30" spans="2:8" ht="16.5" x14ac:dyDescent="0.3">
      <c r="B30" s="2">
        <v>7</v>
      </c>
      <c r="C30" s="46" t="s">
        <v>74</v>
      </c>
      <c r="D30" s="46" t="s">
        <v>41</v>
      </c>
      <c r="E30" s="48" t="s">
        <v>54</v>
      </c>
      <c r="F30" s="46" t="s">
        <v>66</v>
      </c>
      <c r="G30" s="48">
        <v>75</v>
      </c>
      <c r="H30" s="46" t="s">
        <v>62</v>
      </c>
    </row>
    <row r="31" spans="2:8" ht="16.5" x14ac:dyDescent="0.3">
      <c r="B31" s="2">
        <v>8</v>
      </c>
      <c r="C31" s="46" t="s">
        <v>75</v>
      </c>
      <c r="D31" s="46" t="s">
        <v>41</v>
      </c>
      <c r="E31" s="48" t="s">
        <v>51</v>
      </c>
      <c r="F31" s="46" t="s">
        <v>66</v>
      </c>
      <c r="G31" s="48">
        <v>40</v>
      </c>
      <c r="H31" s="46" t="s">
        <v>53</v>
      </c>
    </row>
    <row r="32" spans="2:8" ht="16.5" x14ac:dyDescent="0.3">
      <c r="B32" s="2">
        <v>9</v>
      </c>
      <c r="C32" s="46" t="s">
        <v>76</v>
      </c>
      <c r="D32" s="46" t="s">
        <v>41</v>
      </c>
      <c r="E32" s="48" t="s">
        <v>54</v>
      </c>
      <c r="F32" s="46" t="s">
        <v>66</v>
      </c>
      <c r="G32" s="48">
        <v>54</v>
      </c>
      <c r="H32" s="46" t="s">
        <v>59</v>
      </c>
    </row>
    <row r="33" spans="2:8" ht="16.5" x14ac:dyDescent="0.3">
      <c r="B33" s="2">
        <v>10</v>
      </c>
      <c r="C33" s="46" t="s">
        <v>314</v>
      </c>
      <c r="D33" s="46" t="s">
        <v>41</v>
      </c>
      <c r="E33" s="48" t="s">
        <v>57</v>
      </c>
      <c r="F33" s="46" t="s">
        <v>66</v>
      </c>
      <c r="G33" s="48">
        <v>47</v>
      </c>
      <c r="H33" s="46" t="s">
        <v>59</v>
      </c>
    </row>
    <row r="34" spans="2:8" ht="16.5" x14ac:dyDescent="0.3">
      <c r="B34" s="2">
        <v>11</v>
      </c>
      <c r="C34" s="46" t="s">
        <v>77</v>
      </c>
      <c r="D34" s="46" t="s">
        <v>41</v>
      </c>
      <c r="E34" s="48" t="s">
        <v>51</v>
      </c>
      <c r="F34" s="46" t="s">
        <v>66</v>
      </c>
      <c r="G34" s="48">
        <v>61</v>
      </c>
      <c r="H34" s="46" t="s">
        <v>45</v>
      </c>
    </row>
    <row r="35" spans="2:8" ht="16.5" x14ac:dyDescent="0.3">
      <c r="B35" s="2">
        <v>12</v>
      </c>
      <c r="C35" s="46" t="s">
        <v>78</v>
      </c>
      <c r="D35" s="46" t="s">
        <v>41</v>
      </c>
      <c r="E35" s="48" t="s">
        <v>54</v>
      </c>
      <c r="F35" s="46" t="s">
        <v>66</v>
      </c>
      <c r="G35" s="48">
        <v>49</v>
      </c>
      <c r="H35" s="46" t="s">
        <v>45</v>
      </c>
    </row>
    <row r="36" spans="2:8" ht="16.5" x14ac:dyDescent="0.3">
      <c r="B36" s="2">
        <v>13</v>
      </c>
      <c r="C36" s="46" t="s">
        <v>79</v>
      </c>
      <c r="D36" s="46" t="s">
        <v>41</v>
      </c>
      <c r="E36" s="48" t="s">
        <v>54</v>
      </c>
      <c r="F36" s="46" t="s">
        <v>66</v>
      </c>
      <c r="G36" s="48">
        <v>47</v>
      </c>
      <c r="H36" s="46" t="s">
        <v>53</v>
      </c>
    </row>
    <row r="37" spans="2:8" ht="16.5" x14ac:dyDescent="0.3">
      <c r="B37" s="2">
        <v>14</v>
      </c>
      <c r="C37" s="46" t="s">
        <v>80</v>
      </c>
      <c r="D37" s="46" t="s">
        <v>41</v>
      </c>
      <c r="E37" s="48" t="s">
        <v>57</v>
      </c>
      <c r="F37" s="46" t="s">
        <v>66</v>
      </c>
      <c r="G37" s="48">
        <v>59</v>
      </c>
      <c r="H37" s="46" t="s">
        <v>53</v>
      </c>
    </row>
    <row r="38" spans="2:8" ht="16.5" x14ac:dyDescent="0.3">
      <c r="B38" s="2">
        <v>15</v>
      </c>
      <c r="C38" s="46" t="s">
        <v>81</v>
      </c>
      <c r="D38" s="46" t="s">
        <v>41</v>
      </c>
      <c r="E38" s="48" t="s">
        <v>54</v>
      </c>
      <c r="F38" s="46" t="s">
        <v>66</v>
      </c>
      <c r="G38" s="48">
        <v>50</v>
      </c>
      <c r="H38" s="46" t="s">
        <v>45</v>
      </c>
    </row>
    <row r="39" spans="2:8" ht="16.5" x14ac:dyDescent="0.3">
      <c r="B39" s="2">
        <v>16</v>
      </c>
      <c r="C39" s="46" t="s">
        <v>82</v>
      </c>
      <c r="D39" s="46" t="s">
        <v>41</v>
      </c>
      <c r="E39" s="48" t="s">
        <v>54</v>
      </c>
      <c r="F39" s="46" t="s">
        <v>66</v>
      </c>
      <c r="G39" s="48">
        <v>51</v>
      </c>
      <c r="H39" s="46" t="s">
        <v>59</v>
      </c>
    </row>
    <row r="40" spans="2:8" ht="16.5" x14ac:dyDescent="0.3">
      <c r="B40" s="2">
        <v>17</v>
      </c>
      <c r="C40" s="46" t="s">
        <v>83</v>
      </c>
      <c r="D40" s="46" t="s">
        <v>46</v>
      </c>
      <c r="E40" s="48" t="s">
        <v>54</v>
      </c>
      <c r="F40" s="46" t="s">
        <v>66</v>
      </c>
      <c r="G40" s="48">
        <v>55</v>
      </c>
      <c r="H40" s="46" t="s">
        <v>45</v>
      </c>
    </row>
    <row r="41" spans="2:8" ht="16.5" x14ac:dyDescent="0.3">
      <c r="B41" s="2">
        <v>18</v>
      </c>
      <c r="C41" s="46" t="s">
        <v>84</v>
      </c>
      <c r="D41" s="46" t="s">
        <v>41</v>
      </c>
      <c r="E41" s="48" t="s">
        <v>57</v>
      </c>
      <c r="F41" s="46" t="s">
        <v>66</v>
      </c>
      <c r="G41" s="48">
        <v>62</v>
      </c>
      <c r="H41" s="46" t="s">
        <v>50</v>
      </c>
    </row>
    <row r="42" spans="2:8" ht="16.5" x14ac:dyDescent="0.3">
      <c r="B42" s="2">
        <v>19</v>
      </c>
      <c r="C42" s="46" t="s">
        <v>85</v>
      </c>
      <c r="D42" s="46" t="s">
        <v>41</v>
      </c>
      <c r="E42" s="48" t="s">
        <v>51</v>
      </c>
      <c r="F42" s="46" t="s">
        <v>66</v>
      </c>
      <c r="G42" s="48">
        <v>62</v>
      </c>
      <c r="H42" s="46" t="s">
        <v>53</v>
      </c>
    </row>
    <row r="43" spans="2:8" ht="16.5" x14ac:dyDescent="0.3">
      <c r="B43" s="2">
        <v>20</v>
      </c>
      <c r="C43" s="46" t="s">
        <v>86</v>
      </c>
      <c r="D43" s="46" t="s">
        <v>41</v>
      </c>
      <c r="E43" s="48" t="s">
        <v>54</v>
      </c>
      <c r="F43" s="46" t="s">
        <v>66</v>
      </c>
      <c r="G43" s="48">
        <v>58</v>
      </c>
      <c r="H43" s="46" t="s">
        <v>62</v>
      </c>
    </row>
    <row r="44" spans="2:8" ht="16.5" x14ac:dyDescent="0.3">
      <c r="B44" s="2">
        <v>21</v>
      </c>
      <c r="C44" s="46" t="s">
        <v>87</v>
      </c>
      <c r="D44" s="46" t="s">
        <v>41</v>
      </c>
      <c r="E44" s="48" t="s">
        <v>54</v>
      </c>
      <c r="F44" s="46" t="s">
        <v>66</v>
      </c>
      <c r="G44" s="48">
        <v>76</v>
      </c>
      <c r="H44" s="46" t="s">
        <v>62</v>
      </c>
    </row>
    <row r="45" spans="2:8" ht="16.5" x14ac:dyDescent="0.3">
      <c r="B45" s="2">
        <v>22</v>
      </c>
      <c r="C45" s="46" t="s">
        <v>88</v>
      </c>
      <c r="D45" s="46" t="s">
        <v>41</v>
      </c>
      <c r="E45" s="48" t="s">
        <v>57</v>
      </c>
      <c r="F45" s="46" t="s">
        <v>66</v>
      </c>
      <c r="G45" s="48">
        <v>55</v>
      </c>
      <c r="H45" s="46" t="s">
        <v>59</v>
      </c>
    </row>
    <row r="46" spans="2:8" ht="16.5" x14ac:dyDescent="0.3">
      <c r="B46" s="2">
        <v>23</v>
      </c>
      <c r="C46" s="46" t="s">
        <v>89</v>
      </c>
      <c r="D46" s="46" t="s">
        <v>46</v>
      </c>
      <c r="E46" s="48" t="s">
        <v>54</v>
      </c>
      <c r="F46" s="46" t="s">
        <v>66</v>
      </c>
      <c r="G46" s="48">
        <v>70</v>
      </c>
      <c r="H46" s="46" t="s">
        <v>50</v>
      </c>
    </row>
    <row r="47" spans="2:8" ht="16.5" x14ac:dyDescent="0.3">
      <c r="B47" s="2">
        <v>24</v>
      </c>
      <c r="C47" s="46" t="s">
        <v>90</v>
      </c>
      <c r="D47" s="46" t="s">
        <v>46</v>
      </c>
      <c r="E47" s="48" t="s">
        <v>60</v>
      </c>
      <c r="F47" s="46" t="s">
        <v>66</v>
      </c>
      <c r="G47" s="48">
        <v>65</v>
      </c>
      <c r="H47" s="46" t="s">
        <v>45</v>
      </c>
    </row>
    <row r="48" spans="2:8" ht="16.5" x14ac:dyDescent="0.3">
      <c r="B48" s="2">
        <v>25</v>
      </c>
      <c r="C48" s="46" t="s">
        <v>91</v>
      </c>
      <c r="D48" s="46" t="s">
        <v>41</v>
      </c>
      <c r="E48" s="48" t="s">
        <v>51</v>
      </c>
      <c r="F48" s="46" t="s">
        <v>66</v>
      </c>
      <c r="G48" s="48">
        <v>45</v>
      </c>
      <c r="H48" s="46" t="s">
        <v>50</v>
      </c>
    </row>
    <row r="49" spans="2:8" ht="16.5" x14ac:dyDescent="0.3">
      <c r="B49" s="2">
        <v>26</v>
      </c>
      <c r="C49" s="46" t="s">
        <v>92</v>
      </c>
      <c r="D49" s="46" t="s">
        <v>41</v>
      </c>
      <c r="E49" s="48" t="s">
        <v>54</v>
      </c>
      <c r="F49" s="46" t="s">
        <v>66</v>
      </c>
      <c r="G49" s="48">
        <v>53</v>
      </c>
      <c r="H49" s="46" t="s">
        <v>62</v>
      </c>
    </row>
    <row r="50" spans="2:8" ht="16.5" x14ac:dyDescent="0.3">
      <c r="B50" s="2">
        <v>27</v>
      </c>
      <c r="C50" s="46" t="s">
        <v>93</v>
      </c>
      <c r="D50" s="46" t="s">
        <v>41</v>
      </c>
      <c r="E50" s="48" t="s">
        <v>57</v>
      </c>
      <c r="F50" s="46" t="s">
        <v>66</v>
      </c>
      <c r="G50" s="48">
        <v>55</v>
      </c>
      <c r="H50" s="46" t="s">
        <v>50</v>
      </c>
    </row>
    <row r="51" spans="2:8" ht="16.5" x14ac:dyDescent="0.3">
      <c r="B51" s="2">
        <v>28</v>
      </c>
      <c r="C51" s="46" t="s">
        <v>94</v>
      </c>
      <c r="D51" s="46" t="s">
        <v>41</v>
      </c>
      <c r="E51" s="48" t="s">
        <v>57</v>
      </c>
      <c r="F51" s="46" t="s">
        <v>66</v>
      </c>
      <c r="G51" s="48">
        <v>52</v>
      </c>
      <c r="H51" s="46" t="s">
        <v>50</v>
      </c>
    </row>
    <row r="52" spans="2:8" ht="16.5" x14ac:dyDescent="0.3">
      <c r="B52" s="2">
        <v>29</v>
      </c>
      <c r="C52" s="46" t="s">
        <v>95</v>
      </c>
      <c r="D52" s="46" t="s">
        <v>41</v>
      </c>
      <c r="E52" s="48" t="s">
        <v>54</v>
      </c>
      <c r="F52" s="46" t="s">
        <v>66</v>
      </c>
      <c r="G52" s="48">
        <v>57</v>
      </c>
      <c r="H52" s="46" t="s">
        <v>50</v>
      </c>
    </row>
    <row r="53" spans="2:8" ht="16.5" x14ac:dyDescent="0.3">
      <c r="B53" s="2">
        <v>30</v>
      </c>
      <c r="C53" s="46" t="s">
        <v>96</v>
      </c>
      <c r="D53" s="46" t="s">
        <v>41</v>
      </c>
      <c r="E53" s="48" t="s">
        <v>57</v>
      </c>
      <c r="F53" s="46" t="s">
        <v>66</v>
      </c>
      <c r="G53" s="48">
        <v>64</v>
      </c>
      <c r="H53" s="46" t="s">
        <v>53</v>
      </c>
    </row>
    <row r="54" spans="2:8" ht="16.5" x14ac:dyDescent="0.3">
      <c r="B54" s="2">
        <v>31</v>
      </c>
      <c r="C54" s="46" t="s">
        <v>97</v>
      </c>
      <c r="D54" s="46" t="s">
        <v>41</v>
      </c>
      <c r="E54" s="48" t="s">
        <v>60</v>
      </c>
      <c r="F54" s="46" t="s">
        <v>66</v>
      </c>
      <c r="G54" s="48">
        <v>68</v>
      </c>
      <c r="H54" s="46" t="s">
        <v>50</v>
      </c>
    </row>
    <row r="55" spans="2:8" ht="16.5" x14ac:dyDescent="0.3">
      <c r="B55" s="2">
        <v>32</v>
      </c>
      <c r="C55" s="46" t="s">
        <v>98</v>
      </c>
      <c r="D55" s="46" t="s">
        <v>41</v>
      </c>
      <c r="E55" s="48" t="s">
        <v>54</v>
      </c>
      <c r="F55" s="46" t="s">
        <v>66</v>
      </c>
      <c r="G55" s="48">
        <v>61</v>
      </c>
      <c r="H55" s="46" t="s">
        <v>59</v>
      </c>
    </row>
    <row r="56" spans="2:8" ht="16.5" x14ac:dyDescent="0.3">
      <c r="B56" s="2">
        <v>33</v>
      </c>
      <c r="C56" s="46" t="s">
        <v>99</v>
      </c>
      <c r="D56" s="46" t="s">
        <v>41</v>
      </c>
      <c r="E56" s="48" t="s">
        <v>54</v>
      </c>
      <c r="F56" s="46" t="s">
        <v>100</v>
      </c>
      <c r="G56" s="48">
        <v>73</v>
      </c>
      <c r="H56" s="46" t="s">
        <v>50</v>
      </c>
    </row>
    <row r="57" spans="2:8" ht="16.5" x14ac:dyDescent="0.3">
      <c r="B57" s="2">
        <v>34</v>
      </c>
      <c r="C57" s="46" t="s">
        <v>101</v>
      </c>
      <c r="D57" s="46" t="s">
        <v>41</v>
      </c>
      <c r="E57" s="48" t="s">
        <v>57</v>
      </c>
      <c r="F57" s="46" t="s">
        <v>66</v>
      </c>
      <c r="G57" s="48">
        <v>57</v>
      </c>
      <c r="H57" s="46" t="s">
        <v>50</v>
      </c>
    </row>
    <row r="58" spans="2:8" ht="16.5" x14ac:dyDescent="0.3">
      <c r="B58" s="2">
        <v>35</v>
      </c>
      <c r="C58" s="46" t="s">
        <v>102</v>
      </c>
      <c r="D58" s="46" t="s">
        <v>41</v>
      </c>
      <c r="E58" s="48" t="s">
        <v>54</v>
      </c>
      <c r="F58" s="46" t="s">
        <v>66</v>
      </c>
      <c r="G58" s="48">
        <v>56</v>
      </c>
      <c r="H58" s="46" t="s">
        <v>45</v>
      </c>
    </row>
    <row r="59" spans="2:8" ht="16.5" x14ac:dyDescent="0.3">
      <c r="B59" s="2">
        <v>36</v>
      </c>
      <c r="C59" s="46" t="s">
        <v>103</v>
      </c>
      <c r="D59" s="46" t="s">
        <v>41</v>
      </c>
      <c r="E59" s="48" t="s">
        <v>54</v>
      </c>
      <c r="F59" s="46" t="s">
        <v>66</v>
      </c>
      <c r="G59" s="48">
        <v>59</v>
      </c>
      <c r="H59" s="46" t="s">
        <v>45</v>
      </c>
    </row>
    <row r="60" spans="2:8" ht="16.5" x14ac:dyDescent="0.3">
      <c r="B60" s="2">
        <v>37</v>
      </c>
      <c r="C60" s="46" t="s">
        <v>104</v>
      </c>
      <c r="D60" s="46" t="s">
        <v>41</v>
      </c>
      <c r="E60" s="48" t="s">
        <v>54</v>
      </c>
      <c r="F60" s="46" t="s">
        <v>66</v>
      </c>
      <c r="G60" s="48">
        <v>55</v>
      </c>
      <c r="H60" s="46" t="s">
        <v>62</v>
      </c>
    </row>
    <row r="61" spans="2:8" ht="16.5" x14ac:dyDescent="0.3">
      <c r="B61" s="2">
        <v>38</v>
      </c>
      <c r="C61" s="60" t="s">
        <v>318</v>
      </c>
      <c r="D61" s="46" t="s">
        <v>41</v>
      </c>
      <c r="E61" s="48" t="s">
        <v>51</v>
      </c>
      <c r="F61" s="46" t="s">
        <v>66</v>
      </c>
      <c r="G61" s="48">
        <v>41</v>
      </c>
      <c r="H61" s="46" t="s">
        <v>45</v>
      </c>
    </row>
    <row r="62" spans="2:8" ht="16.5" x14ac:dyDescent="0.3">
      <c r="B62" s="2">
        <v>39</v>
      </c>
      <c r="C62" s="46" t="s">
        <v>105</v>
      </c>
      <c r="D62" s="46" t="s">
        <v>46</v>
      </c>
      <c r="E62" s="48" t="s">
        <v>54</v>
      </c>
      <c r="F62" s="46" t="s">
        <v>100</v>
      </c>
      <c r="G62" s="48">
        <v>50</v>
      </c>
      <c r="H62" s="46" t="s">
        <v>53</v>
      </c>
    </row>
    <row r="63" spans="2:8" ht="16.5" x14ac:dyDescent="0.3">
      <c r="B63" s="2">
        <v>40</v>
      </c>
      <c r="C63" s="46" t="s">
        <v>106</v>
      </c>
      <c r="D63" s="46" t="s">
        <v>41</v>
      </c>
      <c r="E63" s="48" t="s">
        <v>54</v>
      </c>
      <c r="F63" s="46" t="s">
        <v>66</v>
      </c>
      <c r="G63" s="48">
        <v>56</v>
      </c>
      <c r="H63" s="46" t="s">
        <v>53</v>
      </c>
    </row>
    <row r="64" spans="2:8" ht="16.5" x14ac:dyDescent="0.3">
      <c r="B64" s="2">
        <v>41</v>
      </c>
      <c r="C64" s="46" t="s">
        <v>107</v>
      </c>
      <c r="D64" s="46" t="s">
        <v>41</v>
      </c>
      <c r="E64" s="48" t="s">
        <v>57</v>
      </c>
      <c r="F64" s="46" t="s">
        <v>100</v>
      </c>
      <c r="G64" s="48">
        <v>51</v>
      </c>
      <c r="H64" s="46" t="s">
        <v>50</v>
      </c>
    </row>
    <row r="65" spans="2:8" ht="16.5" x14ac:dyDescent="0.3">
      <c r="B65" s="2">
        <v>42</v>
      </c>
      <c r="C65" s="46" t="s">
        <v>108</v>
      </c>
      <c r="D65" s="46" t="s">
        <v>41</v>
      </c>
      <c r="E65" s="48" t="s">
        <v>54</v>
      </c>
      <c r="F65" s="46" t="s">
        <v>66</v>
      </c>
      <c r="G65" s="48">
        <v>44</v>
      </c>
      <c r="H65" s="46" t="s">
        <v>53</v>
      </c>
    </row>
    <row r="66" spans="2:8" ht="16.5" x14ac:dyDescent="0.3">
      <c r="B66" s="2">
        <v>43</v>
      </c>
      <c r="C66" s="46" t="s">
        <v>109</v>
      </c>
      <c r="D66" s="46" t="s">
        <v>41</v>
      </c>
      <c r="E66" s="48" t="s">
        <v>57</v>
      </c>
      <c r="F66" s="46" t="s">
        <v>66</v>
      </c>
      <c r="G66" s="48">
        <v>56</v>
      </c>
      <c r="H66" s="46" t="s">
        <v>53</v>
      </c>
    </row>
    <row r="67" spans="2:8" ht="16.5" x14ac:dyDescent="0.3">
      <c r="B67" s="2">
        <v>44</v>
      </c>
      <c r="C67" s="46" t="s">
        <v>110</v>
      </c>
      <c r="D67" s="46" t="s">
        <v>41</v>
      </c>
      <c r="E67" s="48" t="s">
        <v>51</v>
      </c>
      <c r="F67" s="46" t="s">
        <v>66</v>
      </c>
      <c r="G67" s="48">
        <v>40</v>
      </c>
      <c r="H67" s="46" t="s">
        <v>111</v>
      </c>
    </row>
    <row r="68" spans="2:8" ht="16.5" x14ac:dyDescent="0.3">
      <c r="B68" s="2">
        <v>45</v>
      </c>
      <c r="C68" s="46" t="s">
        <v>112</v>
      </c>
      <c r="D68" s="46" t="s">
        <v>41</v>
      </c>
      <c r="E68" s="48" t="s">
        <v>54</v>
      </c>
      <c r="F68" s="46" t="s">
        <v>66</v>
      </c>
      <c r="G68" s="48">
        <v>48</v>
      </c>
      <c r="H68" s="46" t="s">
        <v>56</v>
      </c>
    </row>
    <row r="69" spans="2:8" ht="16.5" x14ac:dyDescent="0.3">
      <c r="B69" s="2">
        <v>46</v>
      </c>
      <c r="C69" s="46" t="s">
        <v>113</v>
      </c>
      <c r="D69" s="46" t="s">
        <v>46</v>
      </c>
      <c r="E69" s="48" t="s">
        <v>54</v>
      </c>
      <c r="F69" s="46" t="s">
        <v>66</v>
      </c>
      <c r="G69" s="48">
        <v>44</v>
      </c>
      <c r="H69" s="46" t="s">
        <v>53</v>
      </c>
    </row>
    <row r="70" spans="2:8" ht="16.5" x14ac:dyDescent="0.3">
      <c r="B70" s="2">
        <v>47</v>
      </c>
      <c r="C70" s="46" t="s">
        <v>114</v>
      </c>
      <c r="D70" s="46" t="s">
        <v>41</v>
      </c>
      <c r="E70" s="48" t="s">
        <v>51</v>
      </c>
      <c r="F70" s="46" t="s">
        <v>66</v>
      </c>
      <c r="G70" s="48">
        <v>37</v>
      </c>
      <c r="H70" s="46" t="s">
        <v>65</v>
      </c>
    </row>
    <row r="71" spans="2:8" ht="16.5" x14ac:dyDescent="0.3">
      <c r="B71" s="2">
        <v>48</v>
      </c>
      <c r="C71" s="46" t="s">
        <v>115</v>
      </c>
      <c r="D71" s="46" t="s">
        <v>41</v>
      </c>
      <c r="E71" s="48" t="s">
        <v>60</v>
      </c>
      <c r="F71" s="46" t="s">
        <v>66</v>
      </c>
      <c r="G71" s="48">
        <v>66</v>
      </c>
      <c r="H71" s="46" t="s">
        <v>45</v>
      </c>
    </row>
    <row r="72" spans="2:8" ht="16.5" x14ac:dyDescent="0.3">
      <c r="B72" s="2">
        <v>49</v>
      </c>
      <c r="C72" s="46" t="s">
        <v>329</v>
      </c>
      <c r="D72" s="46" t="s">
        <v>46</v>
      </c>
      <c r="E72" s="48" t="s">
        <v>51</v>
      </c>
      <c r="F72" s="46" t="s">
        <v>66</v>
      </c>
      <c r="G72" s="48">
        <v>39</v>
      </c>
      <c r="H72" s="46" t="s">
        <v>331</v>
      </c>
    </row>
    <row r="73" spans="2:8" ht="16.5" x14ac:dyDescent="0.3">
      <c r="B73" s="2">
        <v>50</v>
      </c>
      <c r="C73" s="46" t="s">
        <v>116</v>
      </c>
      <c r="D73" s="46" t="s">
        <v>41</v>
      </c>
      <c r="E73" s="48" t="s">
        <v>54</v>
      </c>
      <c r="F73" s="46" t="s">
        <v>66</v>
      </c>
      <c r="G73" s="48">
        <v>60</v>
      </c>
      <c r="H73" s="46" t="s">
        <v>50</v>
      </c>
    </row>
    <row r="74" spans="2:8" ht="16.5" x14ac:dyDescent="0.3">
      <c r="B74" s="2">
        <v>51</v>
      </c>
      <c r="C74" s="46" t="s">
        <v>117</v>
      </c>
      <c r="D74" s="46" t="s">
        <v>46</v>
      </c>
      <c r="E74" s="48" t="s">
        <v>54</v>
      </c>
      <c r="F74" s="46" t="s">
        <v>66</v>
      </c>
      <c r="G74" s="48">
        <v>52</v>
      </c>
      <c r="H74" s="46" t="s">
        <v>50</v>
      </c>
    </row>
    <row r="75" spans="2:8" ht="16.5" x14ac:dyDescent="0.3">
      <c r="B75" s="2">
        <v>52</v>
      </c>
      <c r="C75" s="46" t="s">
        <v>118</v>
      </c>
      <c r="D75" s="46" t="s">
        <v>41</v>
      </c>
      <c r="E75" s="48" t="s">
        <v>73</v>
      </c>
      <c r="F75" s="46" t="s">
        <v>66</v>
      </c>
      <c r="G75" s="48">
        <v>58</v>
      </c>
      <c r="H75" s="46" t="s">
        <v>53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207"/>
  <sheetViews>
    <sheetView zoomScale="110" zoomScaleNormal="110" workbookViewId="0">
      <selection activeCell="G15" sqref="G15"/>
    </sheetView>
  </sheetViews>
  <sheetFormatPr baseColWidth="10" defaultRowHeight="15" x14ac:dyDescent="0.25"/>
  <cols>
    <col min="2" max="2" width="29.140625" customWidth="1"/>
    <col min="3" max="3" width="7.42578125" bestFit="1" customWidth="1"/>
    <col min="4" max="4" width="16.7109375" bestFit="1" customWidth="1"/>
    <col min="6" max="6" width="14.85546875" bestFit="1" customWidth="1"/>
    <col min="7" max="7" width="9.28515625" customWidth="1"/>
  </cols>
  <sheetData>
    <row r="2" spans="2:8" ht="16.5" x14ac:dyDescent="0.3">
      <c r="B2" s="80" t="s">
        <v>327</v>
      </c>
      <c r="C2" s="81"/>
      <c r="D2" s="81"/>
      <c r="E2" s="81"/>
      <c r="F2" s="81"/>
      <c r="G2" s="81"/>
      <c r="H2" s="82"/>
    </row>
    <row r="3" spans="2:8" ht="15.75" x14ac:dyDescent="0.25">
      <c r="B3" s="29" t="s">
        <v>119</v>
      </c>
      <c r="C3" s="29" t="s">
        <v>36</v>
      </c>
      <c r="D3" s="29" t="s">
        <v>120</v>
      </c>
      <c r="E3" s="29" t="s">
        <v>38</v>
      </c>
      <c r="F3" s="29" t="s">
        <v>121</v>
      </c>
      <c r="G3" s="29" t="s">
        <v>122</v>
      </c>
    </row>
    <row r="4" spans="2:8" ht="16.5" x14ac:dyDescent="0.3">
      <c r="B4" s="30" t="s">
        <v>123</v>
      </c>
      <c r="C4" s="30" t="s">
        <v>41</v>
      </c>
      <c r="D4" s="30" t="s">
        <v>124</v>
      </c>
      <c r="E4" s="30" t="s">
        <v>66</v>
      </c>
      <c r="F4" s="30" t="s">
        <v>125</v>
      </c>
      <c r="G4" s="30" t="s">
        <v>44</v>
      </c>
    </row>
    <row r="5" spans="2:8" ht="16.5" x14ac:dyDescent="0.3">
      <c r="B5" s="31">
        <f>+C5+C7</f>
        <v>189</v>
      </c>
      <c r="C5" s="31">
        <f>COUNTIF(C17:C205,"Hombre")</f>
        <v>118</v>
      </c>
      <c r="D5" s="31">
        <f>COUNTIF(D17:D205,"Básico")</f>
        <v>30</v>
      </c>
      <c r="E5" s="31">
        <f>COUNTIF(E17:E205,"Mexicana")</f>
        <v>186</v>
      </c>
      <c r="F5" s="31">
        <f>COUNTIF(F17:F205,"Administrativo")</f>
        <v>45</v>
      </c>
      <c r="G5" s="31">
        <f>COUNTIFS(G17:G205,"&gt;20")-COUNTIFS(G17:G205,"&gt;30")</f>
        <v>12</v>
      </c>
    </row>
    <row r="6" spans="2:8" ht="16.5" x14ac:dyDescent="0.3">
      <c r="B6" s="31"/>
      <c r="C6" s="30" t="s">
        <v>46</v>
      </c>
      <c r="D6" s="30" t="s">
        <v>126</v>
      </c>
      <c r="E6" s="30" t="s">
        <v>100</v>
      </c>
      <c r="F6" s="30" t="s">
        <v>127</v>
      </c>
      <c r="G6" s="30" t="s">
        <v>49</v>
      </c>
    </row>
    <row r="7" spans="2:8" ht="16.5" x14ac:dyDescent="0.3">
      <c r="B7" s="31"/>
      <c r="C7" s="31">
        <f>COUNTIF(C17:C205,"Mujer")</f>
        <v>71</v>
      </c>
      <c r="D7" s="31">
        <f>COUNTIF(D17:D205,"Licenciatura")</f>
        <v>66</v>
      </c>
      <c r="E7" s="31">
        <f>COUNTIF(E17:E205,"Extranjera")</f>
        <v>3</v>
      </c>
      <c r="F7" s="50">
        <f>COUNTIF(F17:F205,"Técnico")</f>
        <v>65</v>
      </c>
      <c r="G7" s="31">
        <f>COUNTIFS(G17:G205,"&gt;30")-COUNTIFS(G17:G205,"&gt;40")</f>
        <v>47</v>
      </c>
    </row>
    <row r="8" spans="2:8" ht="16.5" x14ac:dyDescent="0.3">
      <c r="B8" s="31"/>
      <c r="C8" s="31"/>
      <c r="D8" s="30" t="s">
        <v>33</v>
      </c>
      <c r="E8" s="31"/>
      <c r="F8" s="30" t="s">
        <v>128</v>
      </c>
      <c r="G8" s="30" t="s">
        <v>52</v>
      </c>
    </row>
    <row r="9" spans="2:8" ht="16.5" x14ac:dyDescent="0.3">
      <c r="B9" s="31"/>
      <c r="C9" s="31"/>
      <c r="D9" s="31">
        <f>COUNTIF(D17:D205,"Maestría")</f>
        <v>23</v>
      </c>
      <c r="E9" s="31"/>
      <c r="F9" s="31">
        <f>COUNTIF(F17:F205,"Ingeniero")</f>
        <v>26</v>
      </c>
      <c r="G9" s="31">
        <f>COUNTIFS(G17:G205,"&gt;40")-COUNTIFS(G17:G205,"&gt;50")</f>
        <v>53</v>
      </c>
    </row>
    <row r="10" spans="2:8" ht="16.5" x14ac:dyDescent="0.3">
      <c r="B10" s="31"/>
      <c r="C10" s="31"/>
      <c r="D10" s="30" t="s">
        <v>32</v>
      </c>
      <c r="E10" s="31"/>
      <c r="F10" s="30" t="s">
        <v>129</v>
      </c>
      <c r="G10" s="30" t="s">
        <v>55</v>
      </c>
    </row>
    <row r="11" spans="2:8" ht="16.5" x14ac:dyDescent="0.3">
      <c r="B11" s="31"/>
      <c r="C11" s="31"/>
      <c r="D11" s="31">
        <f>COUNTIF(D17:D205,"Doctorado")</f>
        <v>70</v>
      </c>
      <c r="E11" s="31"/>
      <c r="F11" s="31">
        <f>COUNTIF(F17:F205,"Investigador")</f>
        <v>52</v>
      </c>
      <c r="G11" s="31">
        <f>COUNTIFS(G17:G205,"&gt;50")-COUNTIFS(G17:G205,"&gt;60")</f>
        <v>60</v>
      </c>
    </row>
    <row r="12" spans="2:8" ht="16.5" x14ac:dyDescent="0.3">
      <c r="B12" s="31"/>
      <c r="C12" s="31"/>
      <c r="D12" s="31"/>
      <c r="E12" s="31"/>
      <c r="F12" s="31"/>
      <c r="G12" s="30" t="s">
        <v>58</v>
      </c>
    </row>
    <row r="13" spans="2:8" ht="16.5" x14ac:dyDescent="0.3">
      <c r="B13" s="31"/>
      <c r="C13" s="31"/>
      <c r="D13" s="31"/>
      <c r="E13" s="31"/>
      <c r="F13" s="50"/>
      <c r="G13" s="31">
        <f>COUNTIFS(G17:G205,"&gt;60")-COUNTIFS(G17:G205,"&gt;70")</f>
        <v>13</v>
      </c>
    </row>
    <row r="14" spans="2:8" ht="16.5" x14ac:dyDescent="0.3">
      <c r="B14" s="31"/>
      <c r="C14" s="31"/>
      <c r="D14" s="31"/>
      <c r="E14" s="31"/>
      <c r="F14" s="31"/>
      <c r="G14" s="30" t="s">
        <v>61</v>
      </c>
    </row>
    <row r="15" spans="2:8" ht="16.5" x14ac:dyDescent="0.3">
      <c r="B15" s="31"/>
      <c r="G15" s="31">
        <f>COUNTIFS(G17:G205,"&gt;70")</f>
        <v>4</v>
      </c>
    </row>
    <row r="16" spans="2:8" ht="16.5" x14ac:dyDescent="0.3">
      <c r="B16" s="49"/>
      <c r="C16" s="49"/>
      <c r="D16" s="49"/>
      <c r="E16" s="49"/>
      <c r="F16" s="49"/>
      <c r="G16" s="49"/>
    </row>
    <row r="17" spans="1:7" ht="16.5" x14ac:dyDescent="0.3">
      <c r="A17">
        <v>1</v>
      </c>
      <c r="B17" s="46" t="s">
        <v>130</v>
      </c>
      <c r="C17" s="46" t="s">
        <v>41</v>
      </c>
      <c r="D17" s="46" t="s">
        <v>32</v>
      </c>
      <c r="E17" s="46" t="s">
        <v>66</v>
      </c>
      <c r="F17" s="46" t="s">
        <v>129</v>
      </c>
      <c r="G17" s="48">
        <v>61</v>
      </c>
    </row>
    <row r="18" spans="1:7" ht="16.5" x14ac:dyDescent="0.3">
      <c r="A18">
        <v>2</v>
      </c>
      <c r="B18" s="46" t="s">
        <v>131</v>
      </c>
      <c r="C18" s="46" t="s">
        <v>41</v>
      </c>
      <c r="D18" s="46" t="s">
        <v>32</v>
      </c>
      <c r="E18" s="46" t="s">
        <v>66</v>
      </c>
      <c r="F18" s="46" t="s">
        <v>129</v>
      </c>
      <c r="G18" s="48">
        <v>75</v>
      </c>
    </row>
    <row r="19" spans="1:7" ht="16.5" x14ac:dyDescent="0.3">
      <c r="A19">
        <v>3</v>
      </c>
      <c r="B19" s="46" t="s">
        <v>132</v>
      </c>
      <c r="C19" s="46" t="s">
        <v>41</v>
      </c>
      <c r="D19" s="46" t="s">
        <v>32</v>
      </c>
      <c r="E19" s="46" t="s">
        <v>66</v>
      </c>
      <c r="F19" s="46" t="s">
        <v>129</v>
      </c>
      <c r="G19" s="48">
        <v>66</v>
      </c>
    </row>
    <row r="20" spans="1:7" ht="16.5" x14ac:dyDescent="0.3">
      <c r="A20">
        <v>4</v>
      </c>
      <c r="B20" s="46" t="s">
        <v>133</v>
      </c>
      <c r="C20" s="46" t="s">
        <v>41</v>
      </c>
      <c r="D20" s="46" t="s">
        <v>126</v>
      </c>
      <c r="E20" s="46" t="s">
        <v>66</v>
      </c>
      <c r="F20" s="46" t="s">
        <v>128</v>
      </c>
      <c r="G20" s="48">
        <v>61</v>
      </c>
    </row>
    <row r="21" spans="1:7" ht="16.5" x14ac:dyDescent="0.3">
      <c r="A21">
        <v>5</v>
      </c>
      <c r="B21" s="46" t="s">
        <v>134</v>
      </c>
      <c r="C21" s="46" t="s">
        <v>46</v>
      </c>
      <c r="D21" s="46" t="s">
        <v>124</v>
      </c>
      <c r="E21" s="46" t="s">
        <v>66</v>
      </c>
      <c r="F21" s="46" t="s">
        <v>125</v>
      </c>
      <c r="G21" s="48">
        <v>59</v>
      </c>
    </row>
    <row r="22" spans="1:7" ht="16.5" x14ac:dyDescent="0.3">
      <c r="A22">
        <v>6</v>
      </c>
      <c r="B22" s="46" t="s">
        <v>135</v>
      </c>
      <c r="C22" s="46" t="s">
        <v>41</v>
      </c>
      <c r="D22" s="46" t="s">
        <v>126</v>
      </c>
      <c r="E22" s="46" t="s">
        <v>66</v>
      </c>
      <c r="F22" s="46" t="s">
        <v>127</v>
      </c>
      <c r="G22" s="48">
        <v>52</v>
      </c>
    </row>
    <row r="23" spans="1:7" ht="16.5" x14ac:dyDescent="0.3">
      <c r="A23">
        <v>7</v>
      </c>
      <c r="B23" s="46" t="s">
        <v>136</v>
      </c>
      <c r="C23" s="46" t="s">
        <v>41</v>
      </c>
      <c r="D23" s="46" t="s">
        <v>32</v>
      </c>
      <c r="E23" s="46" t="s">
        <v>66</v>
      </c>
      <c r="F23" s="46" t="s">
        <v>129</v>
      </c>
      <c r="G23" s="48">
        <v>68</v>
      </c>
    </row>
    <row r="24" spans="1:7" ht="16.5" x14ac:dyDescent="0.3">
      <c r="A24">
        <v>8</v>
      </c>
      <c r="B24" s="46" t="s">
        <v>137</v>
      </c>
      <c r="C24" s="46" t="s">
        <v>41</v>
      </c>
      <c r="D24" s="46" t="s">
        <v>32</v>
      </c>
      <c r="E24" s="46" t="s">
        <v>66</v>
      </c>
      <c r="F24" s="46" t="s">
        <v>129</v>
      </c>
      <c r="G24" s="48">
        <v>64</v>
      </c>
    </row>
    <row r="25" spans="1:7" ht="16.5" x14ac:dyDescent="0.3">
      <c r="A25">
        <v>9</v>
      </c>
      <c r="B25" s="46" t="s">
        <v>138</v>
      </c>
      <c r="C25" s="46" t="s">
        <v>46</v>
      </c>
      <c r="D25" s="46" t="s">
        <v>126</v>
      </c>
      <c r="E25" s="46" t="s">
        <v>66</v>
      </c>
      <c r="F25" s="46" t="s">
        <v>127</v>
      </c>
      <c r="G25" s="48">
        <v>52</v>
      </c>
    </row>
    <row r="26" spans="1:7" ht="16.5" x14ac:dyDescent="0.3">
      <c r="A26">
        <v>10</v>
      </c>
      <c r="B26" s="46" t="s">
        <v>139</v>
      </c>
      <c r="C26" s="46" t="s">
        <v>41</v>
      </c>
      <c r="D26" s="46" t="s">
        <v>124</v>
      </c>
      <c r="E26" s="46" t="s">
        <v>66</v>
      </c>
      <c r="F26" s="46" t="s">
        <v>127</v>
      </c>
      <c r="G26" s="48">
        <v>54</v>
      </c>
    </row>
    <row r="27" spans="1:7" ht="16.5" x14ac:dyDescent="0.3">
      <c r="A27">
        <v>11</v>
      </c>
      <c r="B27" s="46" t="s">
        <v>140</v>
      </c>
      <c r="C27" s="46" t="s">
        <v>41</v>
      </c>
      <c r="D27" s="46" t="s">
        <v>124</v>
      </c>
      <c r="E27" s="46" t="s">
        <v>66</v>
      </c>
      <c r="F27" s="46" t="s">
        <v>127</v>
      </c>
      <c r="G27" s="48">
        <v>51</v>
      </c>
    </row>
    <row r="28" spans="1:7" ht="16.5" x14ac:dyDescent="0.3">
      <c r="A28">
        <v>12</v>
      </c>
      <c r="B28" s="46" t="s">
        <v>141</v>
      </c>
      <c r="C28" s="46" t="s">
        <v>46</v>
      </c>
      <c r="D28" s="46" t="s">
        <v>124</v>
      </c>
      <c r="E28" s="46" t="s">
        <v>66</v>
      </c>
      <c r="F28" s="46" t="s">
        <v>125</v>
      </c>
      <c r="G28" s="48">
        <v>53</v>
      </c>
    </row>
    <row r="29" spans="1:7" ht="16.5" x14ac:dyDescent="0.3">
      <c r="A29">
        <v>13</v>
      </c>
      <c r="B29" s="46" t="s">
        <v>142</v>
      </c>
      <c r="C29" s="46" t="s">
        <v>41</v>
      </c>
      <c r="D29" s="46" t="s">
        <v>32</v>
      </c>
      <c r="E29" s="46" t="s">
        <v>66</v>
      </c>
      <c r="F29" s="46" t="s">
        <v>129</v>
      </c>
      <c r="G29" s="48">
        <v>55</v>
      </c>
    </row>
    <row r="30" spans="1:7" ht="16.5" x14ac:dyDescent="0.3">
      <c r="A30">
        <v>14</v>
      </c>
      <c r="B30" s="46" t="s">
        <v>143</v>
      </c>
      <c r="C30" s="46" t="s">
        <v>41</v>
      </c>
      <c r="D30" s="46" t="s">
        <v>126</v>
      </c>
      <c r="E30" s="46" t="s">
        <v>66</v>
      </c>
      <c r="F30" s="46" t="s">
        <v>127</v>
      </c>
      <c r="G30" s="48">
        <v>53</v>
      </c>
    </row>
    <row r="31" spans="1:7" ht="16.5" x14ac:dyDescent="0.3">
      <c r="A31">
        <v>15</v>
      </c>
      <c r="B31" s="46" t="s">
        <v>144</v>
      </c>
      <c r="C31" s="46" t="s">
        <v>41</v>
      </c>
      <c r="D31" s="46" t="s">
        <v>33</v>
      </c>
      <c r="E31" s="46" t="s">
        <v>66</v>
      </c>
      <c r="F31" s="46" t="s">
        <v>128</v>
      </c>
      <c r="G31" s="48">
        <v>52</v>
      </c>
    </row>
    <row r="32" spans="1:7" ht="16.5" x14ac:dyDescent="0.3">
      <c r="A32">
        <v>16</v>
      </c>
      <c r="B32" s="46" t="s">
        <v>145</v>
      </c>
      <c r="C32" s="46" t="s">
        <v>41</v>
      </c>
      <c r="D32" s="46" t="s">
        <v>124</v>
      </c>
      <c r="E32" s="46" t="s">
        <v>66</v>
      </c>
      <c r="F32" s="46" t="s">
        <v>125</v>
      </c>
      <c r="G32" s="48">
        <v>63</v>
      </c>
    </row>
    <row r="33" spans="1:7" ht="16.5" x14ac:dyDescent="0.3">
      <c r="A33">
        <v>17</v>
      </c>
      <c r="B33" s="46" t="s">
        <v>146</v>
      </c>
      <c r="C33" s="46" t="s">
        <v>41</v>
      </c>
      <c r="D33" s="46" t="s">
        <v>32</v>
      </c>
      <c r="E33" s="46" t="s">
        <v>66</v>
      </c>
      <c r="F33" s="46" t="s">
        <v>129</v>
      </c>
      <c r="G33" s="48">
        <v>59</v>
      </c>
    </row>
    <row r="34" spans="1:7" ht="16.5" x14ac:dyDescent="0.3">
      <c r="A34">
        <v>18</v>
      </c>
      <c r="B34" s="46" t="s">
        <v>147</v>
      </c>
      <c r="C34" s="46" t="s">
        <v>41</v>
      </c>
      <c r="D34" s="46" t="s">
        <v>33</v>
      </c>
      <c r="E34" s="46" t="s">
        <v>66</v>
      </c>
      <c r="F34" s="46" t="s">
        <v>128</v>
      </c>
      <c r="G34" s="48">
        <v>48</v>
      </c>
    </row>
    <row r="35" spans="1:7" ht="16.5" x14ac:dyDescent="0.3">
      <c r="A35">
        <v>19</v>
      </c>
      <c r="B35" s="46" t="s">
        <v>148</v>
      </c>
      <c r="C35" s="46" t="s">
        <v>41</v>
      </c>
      <c r="D35" s="46" t="s">
        <v>124</v>
      </c>
      <c r="E35" s="46" t="s">
        <v>66</v>
      </c>
      <c r="F35" s="46" t="s">
        <v>127</v>
      </c>
      <c r="G35" s="48">
        <v>55</v>
      </c>
    </row>
    <row r="36" spans="1:7" ht="16.5" x14ac:dyDescent="0.3">
      <c r="A36">
        <v>20</v>
      </c>
      <c r="B36" s="46" t="s">
        <v>149</v>
      </c>
      <c r="C36" s="46" t="s">
        <v>41</v>
      </c>
      <c r="D36" s="46" t="s">
        <v>32</v>
      </c>
      <c r="E36" s="46" t="s">
        <v>66</v>
      </c>
      <c r="F36" s="46" t="s">
        <v>129</v>
      </c>
      <c r="G36" s="48">
        <v>64</v>
      </c>
    </row>
    <row r="37" spans="1:7" ht="16.5" x14ac:dyDescent="0.3">
      <c r="A37">
        <v>21</v>
      </c>
      <c r="B37" s="46" t="s">
        <v>150</v>
      </c>
      <c r="C37" s="46" t="s">
        <v>41</v>
      </c>
      <c r="D37" s="46" t="s">
        <v>32</v>
      </c>
      <c r="E37" s="46" t="s">
        <v>66</v>
      </c>
      <c r="F37" s="46" t="s">
        <v>129</v>
      </c>
      <c r="G37" s="48">
        <v>58</v>
      </c>
    </row>
    <row r="38" spans="1:7" ht="16.5" x14ac:dyDescent="0.3">
      <c r="A38">
        <v>22</v>
      </c>
      <c r="B38" s="46" t="s">
        <v>151</v>
      </c>
      <c r="C38" s="46" t="s">
        <v>41</v>
      </c>
      <c r="D38" s="46" t="s">
        <v>126</v>
      </c>
      <c r="E38" s="46" t="s">
        <v>66</v>
      </c>
      <c r="F38" s="46" t="s">
        <v>127</v>
      </c>
      <c r="G38" s="48">
        <v>50</v>
      </c>
    </row>
    <row r="39" spans="1:7" ht="16.5" x14ac:dyDescent="0.3">
      <c r="A39">
        <v>23</v>
      </c>
      <c r="B39" s="46" t="s">
        <v>152</v>
      </c>
      <c r="C39" s="46" t="s">
        <v>41</v>
      </c>
      <c r="D39" s="46" t="s">
        <v>33</v>
      </c>
      <c r="E39" s="46" t="s">
        <v>66</v>
      </c>
      <c r="F39" s="46" t="s">
        <v>128</v>
      </c>
      <c r="G39" s="48">
        <v>54</v>
      </c>
    </row>
    <row r="40" spans="1:7" ht="16.5" x14ac:dyDescent="0.3">
      <c r="A40">
        <v>24</v>
      </c>
      <c r="B40" s="46" t="s">
        <v>153</v>
      </c>
      <c r="C40" s="46" t="s">
        <v>41</v>
      </c>
      <c r="D40" s="46" t="s">
        <v>126</v>
      </c>
      <c r="E40" s="46" t="s">
        <v>66</v>
      </c>
      <c r="F40" s="46" t="s">
        <v>127</v>
      </c>
      <c r="G40" s="48">
        <v>51</v>
      </c>
    </row>
    <row r="41" spans="1:7" ht="16.5" x14ac:dyDescent="0.3">
      <c r="A41">
        <v>25</v>
      </c>
      <c r="B41" s="46" t="s">
        <v>154</v>
      </c>
      <c r="C41" s="46" t="s">
        <v>41</v>
      </c>
      <c r="D41" s="46" t="s">
        <v>32</v>
      </c>
      <c r="E41" s="46" t="s">
        <v>66</v>
      </c>
      <c r="F41" s="46" t="s">
        <v>129</v>
      </c>
      <c r="G41" s="48">
        <v>61</v>
      </c>
    </row>
    <row r="42" spans="1:7" ht="16.5" x14ac:dyDescent="0.3">
      <c r="A42">
        <v>26</v>
      </c>
      <c r="B42" s="46" t="s">
        <v>155</v>
      </c>
      <c r="C42" s="46" t="s">
        <v>41</v>
      </c>
      <c r="D42" s="46" t="s">
        <v>32</v>
      </c>
      <c r="E42" s="46" t="s">
        <v>66</v>
      </c>
      <c r="F42" s="46" t="s">
        <v>129</v>
      </c>
      <c r="G42" s="48">
        <v>62</v>
      </c>
    </row>
    <row r="43" spans="1:7" ht="16.5" x14ac:dyDescent="0.3">
      <c r="A43">
        <v>27</v>
      </c>
      <c r="B43" s="46" t="s">
        <v>156</v>
      </c>
      <c r="C43" s="46" t="s">
        <v>41</v>
      </c>
      <c r="D43" s="46" t="s">
        <v>32</v>
      </c>
      <c r="E43" s="46" t="s">
        <v>66</v>
      </c>
      <c r="F43" s="46" t="s">
        <v>129</v>
      </c>
      <c r="G43" s="48">
        <v>59</v>
      </c>
    </row>
    <row r="44" spans="1:7" ht="16.5" x14ac:dyDescent="0.3">
      <c r="A44">
        <v>28</v>
      </c>
      <c r="B44" s="46" t="s">
        <v>157</v>
      </c>
      <c r="C44" s="46" t="s">
        <v>41</v>
      </c>
      <c r="D44" s="46" t="s">
        <v>32</v>
      </c>
      <c r="E44" s="46" t="s">
        <v>66</v>
      </c>
      <c r="F44" s="46" t="s">
        <v>129</v>
      </c>
      <c r="G44" s="48">
        <v>62</v>
      </c>
    </row>
    <row r="45" spans="1:7" ht="16.5" x14ac:dyDescent="0.3">
      <c r="A45">
        <v>29</v>
      </c>
      <c r="B45" s="46" t="s">
        <v>158</v>
      </c>
      <c r="C45" s="46" t="s">
        <v>41</v>
      </c>
      <c r="D45" s="46" t="s">
        <v>32</v>
      </c>
      <c r="E45" s="46" t="s">
        <v>66</v>
      </c>
      <c r="F45" s="46" t="s">
        <v>128</v>
      </c>
      <c r="G45" s="48">
        <v>60</v>
      </c>
    </row>
    <row r="46" spans="1:7" ht="16.5" x14ac:dyDescent="0.3">
      <c r="A46">
        <v>30</v>
      </c>
      <c r="B46" s="46" t="s">
        <v>159</v>
      </c>
      <c r="C46" s="46" t="s">
        <v>46</v>
      </c>
      <c r="D46" s="46" t="s">
        <v>33</v>
      </c>
      <c r="E46" s="46" t="s">
        <v>66</v>
      </c>
      <c r="F46" s="46" t="s">
        <v>128</v>
      </c>
      <c r="G46" s="48">
        <v>54</v>
      </c>
    </row>
    <row r="47" spans="1:7" ht="16.5" x14ac:dyDescent="0.3">
      <c r="A47">
        <v>31</v>
      </c>
      <c r="B47" s="46" t="s">
        <v>160</v>
      </c>
      <c r="C47" s="46" t="s">
        <v>41</v>
      </c>
      <c r="D47" s="46" t="s">
        <v>126</v>
      </c>
      <c r="E47" s="46" t="s">
        <v>66</v>
      </c>
      <c r="F47" s="46" t="s">
        <v>127</v>
      </c>
      <c r="G47" s="48">
        <v>47</v>
      </c>
    </row>
    <row r="48" spans="1:7" ht="16.5" x14ac:dyDescent="0.3">
      <c r="A48">
        <v>32</v>
      </c>
      <c r="B48" s="46" t="s">
        <v>161</v>
      </c>
      <c r="C48" s="46" t="s">
        <v>41</v>
      </c>
      <c r="D48" s="46" t="s">
        <v>32</v>
      </c>
      <c r="E48" s="46" t="s">
        <v>100</v>
      </c>
      <c r="F48" s="46" t="s">
        <v>129</v>
      </c>
      <c r="G48" s="48">
        <v>73</v>
      </c>
    </row>
    <row r="49" spans="1:7" ht="16.5" x14ac:dyDescent="0.3">
      <c r="A49">
        <v>33</v>
      </c>
      <c r="B49" s="46" t="s">
        <v>162</v>
      </c>
      <c r="C49" s="46" t="s">
        <v>46</v>
      </c>
      <c r="D49" s="46" t="s">
        <v>126</v>
      </c>
      <c r="E49" s="46" t="s">
        <v>66</v>
      </c>
      <c r="F49" s="46" t="s">
        <v>127</v>
      </c>
      <c r="G49" s="48">
        <v>52</v>
      </c>
    </row>
    <row r="50" spans="1:7" ht="16.5" x14ac:dyDescent="0.3">
      <c r="A50">
        <v>34</v>
      </c>
      <c r="B50" s="46" t="s">
        <v>163</v>
      </c>
      <c r="C50" s="46" t="s">
        <v>46</v>
      </c>
      <c r="D50" s="46" t="s">
        <v>124</v>
      </c>
      <c r="E50" s="46" t="s">
        <v>66</v>
      </c>
      <c r="F50" s="46" t="s">
        <v>125</v>
      </c>
      <c r="G50" s="48">
        <v>54</v>
      </c>
    </row>
    <row r="51" spans="1:7" ht="16.5" x14ac:dyDescent="0.3">
      <c r="A51">
        <v>35</v>
      </c>
      <c r="B51" s="46" t="s">
        <v>164</v>
      </c>
      <c r="C51" s="46" t="s">
        <v>41</v>
      </c>
      <c r="D51" s="46" t="s">
        <v>32</v>
      </c>
      <c r="E51" s="46" t="s">
        <v>66</v>
      </c>
      <c r="F51" s="46" t="s">
        <v>127</v>
      </c>
      <c r="G51" s="48">
        <v>51</v>
      </c>
    </row>
    <row r="52" spans="1:7" ht="16.5" x14ac:dyDescent="0.3">
      <c r="A52">
        <v>36</v>
      </c>
      <c r="B52" s="46" t="s">
        <v>165</v>
      </c>
      <c r="C52" s="46" t="s">
        <v>46</v>
      </c>
      <c r="D52" s="46" t="s">
        <v>126</v>
      </c>
      <c r="E52" s="46" t="s">
        <v>66</v>
      </c>
      <c r="F52" s="46" t="s">
        <v>127</v>
      </c>
      <c r="G52" s="48">
        <v>50</v>
      </c>
    </row>
    <row r="53" spans="1:7" ht="16.5" x14ac:dyDescent="0.3">
      <c r="A53">
        <v>37</v>
      </c>
      <c r="B53" s="46" t="s">
        <v>166</v>
      </c>
      <c r="C53" s="46" t="s">
        <v>41</v>
      </c>
      <c r="D53" s="46" t="s">
        <v>32</v>
      </c>
      <c r="E53" s="46" t="s">
        <v>66</v>
      </c>
      <c r="F53" s="46" t="s">
        <v>129</v>
      </c>
      <c r="G53" s="48">
        <v>57</v>
      </c>
    </row>
    <row r="54" spans="1:7" ht="16.5" x14ac:dyDescent="0.3">
      <c r="A54">
        <v>38</v>
      </c>
      <c r="B54" s="46" t="s">
        <v>167</v>
      </c>
      <c r="C54" s="46" t="s">
        <v>46</v>
      </c>
      <c r="D54" s="46" t="s">
        <v>32</v>
      </c>
      <c r="E54" s="46" t="s">
        <v>66</v>
      </c>
      <c r="F54" s="46" t="s">
        <v>129</v>
      </c>
      <c r="G54" s="48">
        <v>70</v>
      </c>
    </row>
    <row r="55" spans="1:7" ht="16.5" x14ac:dyDescent="0.3">
      <c r="A55">
        <v>39</v>
      </c>
      <c r="B55" s="46" t="s">
        <v>168</v>
      </c>
      <c r="C55" s="46" t="s">
        <v>41</v>
      </c>
      <c r="D55" s="46" t="s">
        <v>32</v>
      </c>
      <c r="E55" s="46" t="s">
        <v>66</v>
      </c>
      <c r="F55" s="46" t="s">
        <v>129</v>
      </c>
      <c r="G55" s="48">
        <v>55</v>
      </c>
    </row>
    <row r="56" spans="1:7" ht="16.5" x14ac:dyDescent="0.3">
      <c r="A56">
        <v>40</v>
      </c>
      <c r="B56" s="46" t="s">
        <v>169</v>
      </c>
      <c r="C56" s="46" t="s">
        <v>41</v>
      </c>
      <c r="D56" s="46" t="s">
        <v>32</v>
      </c>
      <c r="E56" s="46" t="s">
        <v>66</v>
      </c>
      <c r="F56" s="46" t="s">
        <v>129</v>
      </c>
      <c r="G56" s="48">
        <v>57</v>
      </c>
    </row>
    <row r="57" spans="1:7" ht="16.5" x14ac:dyDescent="0.3">
      <c r="A57">
        <v>41</v>
      </c>
      <c r="B57" s="46" t="s">
        <v>170</v>
      </c>
      <c r="C57" s="46" t="s">
        <v>41</v>
      </c>
      <c r="D57" s="46" t="s">
        <v>32</v>
      </c>
      <c r="E57" s="46" t="s">
        <v>66</v>
      </c>
      <c r="F57" s="46" t="s">
        <v>129</v>
      </c>
      <c r="G57" s="48">
        <v>55</v>
      </c>
    </row>
    <row r="58" spans="1:7" ht="16.5" x14ac:dyDescent="0.3">
      <c r="A58">
        <v>42</v>
      </c>
      <c r="B58" s="46" t="s">
        <v>171</v>
      </c>
      <c r="C58" s="46" t="s">
        <v>41</v>
      </c>
      <c r="D58" s="46" t="s">
        <v>32</v>
      </c>
      <c r="E58" s="46" t="s">
        <v>66</v>
      </c>
      <c r="F58" s="46" t="s">
        <v>129</v>
      </c>
      <c r="G58" s="48">
        <v>51</v>
      </c>
    </row>
    <row r="59" spans="1:7" ht="16.5" x14ac:dyDescent="0.3">
      <c r="A59">
        <v>43</v>
      </c>
      <c r="B59" s="46" t="s">
        <v>172</v>
      </c>
      <c r="C59" s="46" t="s">
        <v>41</v>
      </c>
      <c r="D59" s="46" t="s">
        <v>33</v>
      </c>
      <c r="E59" s="46" t="s">
        <v>66</v>
      </c>
      <c r="F59" s="46" t="s">
        <v>127</v>
      </c>
      <c r="G59" s="48">
        <v>49</v>
      </c>
    </row>
    <row r="60" spans="1:7" ht="16.5" x14ac:dyDescent="0.3">
      <c r="A60">
        <v>44</v>
      </c>
      <c r="B60" s="46" t="s">
        <v>173</v>
      </c>
      <c r="C60" s="46" t="s">
        <v>41</v>
      </c>
      <c r="D60" s="46" t="s">
        <v>126</v>
      </c>
      <c r="E60" s="46" t="s">
        <v>66</v>
      </c>
      <c r="F60" s="46" t="s">
        <v>127</v>
      </c>
      <c r="G60" s="48">
        <v>50</v>
      </c>
    </row>
    <row r="61" spans="1:7" ht="16.5" x14ac:dyDescent="0.3">
      <c r="A61">
        <v>45</v>
      </c>
      <c r="B61" s="46" t="s">
        <v>174</v>
      </c>
      <c r="C61" s="46" t="s">
        <v>46</v>
      </c>
      <c r="D61" s="46" t="s">
        <v>32</v>
      </c>
      <c r="E61" s="46" t="s">
        <v>66</v>
      </c>
      <c r="F61" s="46" t="s">
        <v>129</v>
      </c>
      <c r="G61" s="48">
        <v>52</v>
      </c>
    </row>
    <row r="62" spans="1:7" ht="16.5" x14ac:dyDescent="0.3">
      <c r="A62">
        <v>46</v>
      </c>
      <c r="B62" s="46" t="s">
        <v>175</v>
      </c>
      <c r="C62" s="46" t="s">
        <v>46</v>
      </c>
      <c r="D62" s="46" t="s">
        <v>33</v>
      </c>
      <c r="E62" s="46" t="s">
        <v>66</v>
      </c>
      <c r="F62" s="46" t="s">
        <v>127</v>
      </c>
      <c r="G62" s="48">
        <v>51</v>
      </c>
    </row>
    <row r="63" spans="1:7" ht="16.5" x14ac:dyDescent="0.3">
      <c r="A63">
        <v>47</v>
      </c>
      <c r="B63" s="46" t="s">
        <v>176</v>
      </c>
      <c r="C63" s="46" t="s">
        <v>46</v>
      </c>
      <c r="D63" s="46" t="s">
        <v>33</v>
      </c>
      <c r="E63" s="46" t="s">
        <v>66</v>
      </c>
      <c r="F63" s="46" t="s">
        <v>127</v>
      </c>
      <c r="G63" s="48">
        <v>50</v>
      </c>
    </row>
    <row r="64" spans="1:7" ht="16.5" x14ac:dyDescent="0.3">
      <c r="A64">
        <v>48</v>
      </c>
      <c r="B64" s="46" t="s">
        <v>177</v>
      </c>
      <c r="C64" s="46" t="s">
        <v>41</v>
      </c>
      <c r="D64" s="46" t="s">
        <v>32</v>
      </c>
      <c r="E64" s="46" t="s">
        <v>66</v>
      </c>
      <c r="F64" s="46" t="s">
        <v>129</v>
      </c>
      <c r="G64" s="48">
        <v>59</v>
      </c>
    </row>
    <row r="65" spans="1:7" ht="16.5" x14ac:dyDescent="0.3">
      <c r="A65">
        <v>49</v>
      </c>
      <c r="B65" s="46" t="s">
        <v>178</v>
      </c>
      <c r="C65" s="46" t="s">
        <v>41</v>
      </c>
      <c r="D65" s="46" t="s">
        <v>32</v>
      </c>
      <c r="E65" s="46" t="s">
        <v>66</v>
      </c>
      <c r="F65" s="46" t="s">
        <v>129</v>
      </c>
      <c r="G65" s="48">
        <v>60</v>
      </c>
    </row>
    <row r="66" spans="1:7" ht="16.5" x14ac:dyDescent="0.3">
      <c r="A66">
        <v>50</v>
      </c>
      <c r="B66" s="46" t="s">
        <v>179</v>
      </c>
      <c r="C66" s="46" t="s">
        <v>41</v>
      </c>
      <c r="D66" s="46" t="s">
        <v>126</v>
      </c>
      <c r="E66" s="46" t="s">
        <v>66</v>
      </c>
      <c r="F66" s="46" t="s">
        <v>127</v>
      </c>
      <c r="G66" s="48">
        <v>58</v>
      </c>
    </row>
    <row r="67" spans="1:7" ht="16.5" x14ac:dyDescent="0.3">
      <c r="A67">
        <v>51</v>
      </c>
      <c r="B67" s="46" t="s">
        <v>180</v>
      </c>
      <c r="C67" s="46" t="s">
        <v>41</v>
      </c>
      <c r="D67" s="46" t="s">
        <v>124</v>
      </c>
      <c r="E67" s="46" t="s">
        <v>66</v>
      </c>
      <c r="F67" s="46" t="s">
        <v>125</v>
      </c>
      <c r="G67" s="48">
        <v>47</v>
      </c>
    </row>
    <row r="68" spans="1:7" ht="16.5" x14ac:dyDescent="0.3">
      <c r="A68">
        <v>52</v>
      </c>
      <c r="B68" s="46" t="s">
        <v>181</v>
      </c>
      <c r="C68" s="46" t="s">
        <v>41</v>
      </c>
      <c r="D68" s="46" t="s">
        <v>126</v>
      </c>
      <c r="E68" s="46" t="s">
        <v>66</v>
      </c>
      <c r="F68" s="46" t="s">
        <v>127</v>
      </c>
      <c r="G68" s="48">
        <v>55</v>
      </c>
    </row>
    <row r="69" spans="1:7" ht="16.5" x14ac:dyDescent="0.3">
      <c r="A69">
        <v>53</v>
      </c>
      <c r="B69" s="46" t="s">
        <v>182</v>
      </c>
      <c r="C69" s="46" t="s">
        <v>46</v>
      </c>
      <c r="D69" s="46" t="s">
        <v>32</v>
      </c>
      <c r="E69" s="46" t="s">
        <v>66</v>
      </c>
      <c r="F69" s="46" t="s">
        <v>127</v>
      </c>
      <c r="G69" s="48">
        <v>75</v>
      </c>
    </row>
    <row r="70" spans="1:7" ht="16.5" x14ac:dyDescent="0.3">
      <c r="A70">
        <v>54</v>
      </c>
      <c r="B70" s="46" t="s">
        <v>183</v>
      </c>
      <c r="C70" s="46" t="s">
        <v>41</v>
      </c>
      <c r="D70" s="46" t="s">
        <v>32</v>
      </c>
      <c r="E70" s="46" t="s">
        <v>66</v>
      </c>
      <c r="F70" s="46" t="s">
        <v>129</v>
      </c>
      <c r="G70" s="48">
        <v>53</v>
      </c>
    </row>
    <row r="71" spans="1:7" ht="16.5" x14ac:dyDescent="0.3">
      <c r="A71">
        <v>55</v>
      </c>
      <c r="B71" s="46" t="s">
        <v>184</v>
      </c>
      <c r="C71" s="46" t="s">
        <v>41</v>
      </c>
      <c r="D71" s="46" t="s">
        <v>32</v>
      </c>
      <c r="E71" s="46" t="s">
        <v>66</v>
      </c>
      <c r="F71" s="46" t="s">
        <v>129</v>
      </c>
      <c r="G71" s="48">
        <v>58</v>
      </c>
    </row>
    <row r="72" spans="1:7" ht="16.5" x14ac:dyDescent="0.3">
      <c r="A72">
        <v>56</v>
      </c>
      <c r="B72" s="46" t="s">
        <v>185</v>
      </c>
      <c r="C72" s="46" t="s">
        <v>46</v>
      </c>
      <c r="D72" s="46" t="s">
        <v>32</v>
      </c>
      <c r="E72" s="46" t="s">
        <v>66</v>
      </c>
      <c r="F72" s="46" t="s">
        <v>129</v>
      </c>
      <c r="G72" s="48">
        <v>65</v>
      </c>
    </row>
    <row r="73" spans="1:7" ht="16.5" x14ac:dyDescent="0.3">
      <c r="A73">
        <v>57</v>
      </c>
      <c r="B73" s="46" t="s">
        <v>186</v>
      </c>
      <c r="C73" s="46" t="s">
        <v>41</v>
      </c>
      <c r="D73" s="46" t="s">
        <v>32</v>
      </c>
      <c r="E73" s="46" t="s">
        <v>66</v>
      </c>
      <c r="F73" s="46" t="s">
        <v>129</v>
      </c>
      <c r="G73" s="48">
        <v>56</v>
      </c>
    </row>
    <row r="74" spans="1:7" ht="16.5" x14ac:dyDescent="0.3">
      <c r="A74">
        <v>58</v>
      </c>
      <c r="B74" s="46" t="s">
        <v>187</v>
      </c>
      <c r="C74" s="46" t="s">
        <v>41</v>
      </c>
      <c r="D74" s="46" t="s">
        <v>126</v>
      </c>
      <c r="E74" s="46" t="s">
        <v>66</v>
      </c>
      <c r="F74" s="46" t="s">
        <v>127</v>
      </c>
      <c r="G74" s="48">
        <v>47</v>
      </c>
    </row>
    <row r="75" spans="1:7" ht="16.5" x14ac:dyDescent="0.3">
      <c r="A75">
        <v>59</v>
      </c>
      <c r="B75" s="46" t="s">
        <v>188</v>
      </c>
      <c r="C75" s="46" t="s">
        <v>41</v>
      </c>
      <c r="D75" s="46" t="s">
        <v>32</v>
      </c>
      <c r="E75" s="46" t="s">
        <v>66</v>
      </c>
      <c r="F75" s="46" t="s">
        <v>129</v>
      </c>
      <c r="G75" s="48">
        <v>56</v>
      </c>
    </row>
    <row r="76" spans="1:7" ht="16.5" x14ac:dyDescent="0.3">
      <c r="A76">
        <v>60</v>
      </c>
      <c r="B76" s="46" t="s">
        <v>189</v>
      </c>
      <c r="C76" s="46" t="s">
        <v>46</v>
      </c>
      <c r="D76" s="46" t="s">
        <v>126</v>
      </c>
      <c r="E76" s="46" t="s">
        <v>66</v>
      </c>
      <c r="F76" s="46" t="s">
        <v>128</v>
      </c>
      <c r="G76" s="48">
        <v>54</v>
      </c>
    </row>
    <row r="77" spans="1:7" ht="16.5" x14ac:dyDescent="0.3">
      <c r="A77">
        <v>61</v>
      </c>
      <c r="B77" s="46" t="s">
        <v>190</v>
      </c>
      <c r="C77" s="46" t="s">
        <v>41</v>
      </c>
      <c r="D77" s="46" t="s">
        <v>32</v>
      </c>
      <c r="E77" s="46" t="s">
        <v>66</v>
      </c>
      <c r="F77" s="46" t="s">
        <v>129</v>
      </c>
      <c r="G77" s="48">
        <v>55</v>
      </c>
    </row>
    <row r="78" spans="1:7" ht="16.5" x14ac:dyDescent="0.3">
      <c r="A78">
        <v>62</v>
      </c>
      <c r="B78" s="46" t="s">
        <v>191</v>
      </c>
      <c r="C78" s="46" t="s">
        <v>46</v>
      </c>
      <c r="D78" s="46" t="s">
        <v>124</v>
      </c>
      <c r="E78" s="46" t="s">
        <v>66</v>
      </c>
      <c r="F78" s="46" t="s">
        <v>125</v>
      </c>
      <c r="G78" s="48">
        <v>51</v>
      </c>
    </row>
    <row r="79" spans="1:7" ht="16.5" x14ac:dyDescent="0.3">
      <c r="A79">
        <v>63</v>
      </c>
      <c r="B79" s="46" t="s">
        <v>192</v>
      </c>
      <c r="C79" s="46" t="s">
        <v>41</v>
      </c>
      <c r="D79" s="46" t="s">
        <v>32</v>
      </c>
      <c r="E79" s="46" t="s">
        <v>66</v>
      </c>
      <c r="F79" s="46" t="s">
        <v>129</v>
      </c>
      <c r="G79" s="48">
        <v>56</v>
      </c>
    </row>
    <row r="80" spans="1:7" ht="16.5" x14ac:dyDescent="0.3">
      <c r="A80">
        <v>64</v>
      </c>
      <c r="B80" s="46" t="s">
        <v>193</v>
      </c>
      <c r="C80" s="46" t="s">
        <v>41</v>
      </c>
      <c r="D80" s="46" t="s">
        <v>33</v>
      </c>
      <c r="E80" s="46" t="s">
        <v>66</v>
      </c>
      <c r="F80" s="46" t="s">
        <v>127</v>
      </c>
      <c r="G80" s="48">
        <v>51</v>
      </c>
    </row>
    <row r="81" spans="1:7" ht="16.5" x14ac:dyDescent="0.3">
      <c r="A81">
        <v>65</v>
      </c>
      <c r="B81" s="46" t="s">
        <v>194</v>
      </c>
      <c r="C81" s="46" t="s">
        <v>46</v>
      </c>
      <c r="D81" s="46" t="s">
        <v>124</v>
      </c>
      <c r="E81" s="46" t="s">
        <v>66</v>
      </c>
      <c r="F81" s="46" t="s">
        <v>125</v>
      </c>
      <c r="G81" s="48">
        <v>52</v>
      </c>
    </row>
    <row r="82" spans="1:7" ht="16.5" x14ac:dyDescent="0.3">
      <c r="A82">
        <v>66</v>
      </c>
      <c r="B82" s="46" t="s">
        <v>195</v>
      </c>
      <c r="C82" s="46" t="s">
        <v>41</v>
      </c>
      <c r="D82" s="46" t="s">
        <v>32</v>
      </c>
      <c r="E82" s="46" t="s">
        <v>66</v>
      </c>
      <c r="F82" s="46" t="s">
        <v>129</v>
      </c>
      <c r="G82" s="48">
        <v>56</v>
      </c>
    </row>
    <row r="83" spans="1:7" ht="16.5" x14ac:dyDescent="0.3">
      <c r="A83">
        <v>67</v>
      </c>
      <c r="B83" s="46" t="s">
        <v>196</v>
      </c>
      <c r="C83" s="46" t="s">
        <v>46</v>
      </c>
      <c r="D83" s="46" t="s">
        <v>33</v>
      </c>
      <c r="E83" s="46" t="s">
        <v>66</v>
      </c>
      <c r="F83" s="46" t="s">
        <v>128</v>
      </c>
      <c r="G83" s="48">
        <v>47</v>
      </c>
    </row>
    <row r="84" spans="1:7" ht="16.5" x14ac:dyDescent="0.3">
      <c r="A84">
        <v>68</v>
      </c>
      <c r="B84" s="46" t="s">
        <v>197</v>
      </c>
      <c r="C84" s="46" t="s">
        <v>41</v>
      </c>
      <c r="D84" s="46" t="s">
        <v>32</v>
      </c>
      <c r="E84" s="46" t="s">
        <v>66</v>
      </c>
      <c r="F84" s="46" t="s">
        <v>129</v>
      </c>
      <c r="G84" s="48">
        <v>76</v>
      </c>
    </row>
    <row r="85" spans="1:7" ht="16.5" x14ac:dyDescent="0.3">
      <c r="A85">
        <v>69</v>
      </c>
      <c r="B85" s="46" t="s">
        <v>198</v>
      </c>
      <c r="C85" s="46" t="s">
        <v>46</v>
      </c>
      <c r="D85" s="46" t="s">
        <v>126</v>
      </c>
      <c r="E85" s="46" t="s">
        <v>66</v>
      </c>
      <c r="F85" s="46" t="s">
        <v>127</v>
      </c>
      <c r="G85" s="48">
        <v>43</v>
      </c>
    </row>
    <row r="86" spans="1:7" ht="16.5" x14ac:dyDescent="0.3">
      <c r="A86">
        <v>70</v>
      </c>
      <c r="B86" s="46" t="s">
        <v>199</v>
      </c>
      <c r="C86" s="46" t="s">
        <v>41</v>
      </c>
      <c r="D86" s="46" t="s">
        <v>124</v>
      </c>
      <c r="E86" s="46" t="s">
        <v>66</v>
      </c>
      <c r="F86" s="46" t="s">
        <v>125</v>
      </c>
      <c r="G86" s="48">
        <v>46</v>
      </c>
    </row>
    <row r="87" spans="1:7" ht="16.5" x14ac:dyDescent="0.3">
      <c r="A87">
        <v>71</v>
      </c>
      <c r="B87" s="46" t="s">
        <v>200</v>
      </c>
      <c r="C87" s="46" t="s">
        <v>41</v>
      </c>
      <c r="D87" s="46" t="s">
        <v>126</v>
      </c>
      <c r="E87" s="46" t="s">
        <v>66</v>
      </c>
      <c r="F87" s="46" t="s">
        <v>127</v>
      </c>
      <c r="G87" s="48">
        <v>64</v>
      </c>
    </row>
    <row r="88" spans="1:7" ht="16.5" x14ac:dyDescent="0.3">
      <c r="A88">
        <v>72</v>
      </c>
      <c r="B88" s="46" t="s">
        <v>201</v>
      </c>
      <c r="C88" s="46" t="s">
        <v>41</v>
      </c>
      <c r="D88" s="46" t="s">
        <v>32</v>
      </c>
      <c r="E88" s="46" t="s">
        <v>100</v>
      </c>
      <c r="F88" s="46" t="s">
        <v>129</v>
      </c>
      <c r="G88" s="48">
        <v>51</v>
      </c>
    </row>
    <row r="89" spans="1:7" ht="16.5" x14ac:dyDescent="0.3">
      <c r="A89">
        <v>73</v>
      </c>
      <c r="B89" s="46" t="s">
        <v>202</v>
      </c>
      <c r="C89" s="46" t="s">
        <v>41</v>
      </c>
      <c r="D89" s="46" t="s">
        <v>32</v>
      </c>
      <c r="E89" s="46" t="s">
        <v>66</v>
      </c>
      <c r="F89" s="46" t="s">
        <v>129</v>
      </c>
      <c r="G89" s="48">
        <v>49</v>
      </c>
    </row>
    <row r="90" spans="1:7" ht="16.5" x14ac:dyDescent="0.3">
      <c r="A90">
        <v>74</v>
      </c>
      <c r="B90" s="46" t="s">
        <v>203</v>
      </c>
      <c r="C90" s="46" t="s">
        <v>46</v>
      </c>
      <c r="D90" s="46" t="s">
        <v>126</v>
      </c>
      <c r="E90" s="46" t="s">
        <v>66</v>
      </c>
      <c r="F90" s="46" t="s">
        <v>127</v>
      </c>
      <c r="G90" s="48">
        <v>43</v>
      </c>
    </row>
    <row r="91" spans="1:7" ht="16.5" x14ac:dyDescent="0.3">
      <c r="A91">
        <v>75</v>
      </c>
      <c r="B91" s="46" t="s">
        <v>204</v>
      </c>
      <c r="C91" s="46" t="s">
        <v>46</v>
      </c>
      <c r="D91" s="46" t="s">
        <v>124</v>
      </c>
      <c r="E91" s="46" t="s">
        <v>66</v>
      </c>
      <c r="F91" s="46" t="s">
        <v>125</v>
      </c>
      <c r="G91" s="48">
        <v>39</v>
      </c>
    </row>
    <row r="92" spans="1:7" ht="16.5" x14ac:dyDescent="0.3">
      <c r="A92">
        <v>76</v>
      </c>
      <c r="B92" s="46" t="s">
        <v>205</v>
      </c>
      <c r="C92" s="46" t="s">
        <v>46</v>
      </c>
      <c r="D92" s="46" t="s">
        <v>126</v>
      </c>
      <c r="E92" s="46" t="s">
        <v>66</v>
      </c>
      <c r="F92" s="46" t="s">
        <v>127</v>
      </c>
      <c r="G92" s="48">
        <v>41</v>
      </c>
    </row>
    <row r="93" spans="1:7" ht="16.5" x14ac:dyDescent="0.3">
      <c r="A93">
        <v>77</v>
      </c>
      <c r="B93" s="46" t="s">
        <v>206</v>
      </c>
      <c r="C93" s="46" t="s">
        <v>46</v>
      </c>
      <c r="D93" s="46" t="s">
        <v>126</v>
      </c>
      <c r="E93" s="46" t="s">
        <v>66</v>
      </c>
      <c r="F93" s="46" t="s">
        <v>127</v>
      </c>
      <c r="G93" s="48">
        <v>40</v>
      </c>
    </row>
    <row r="94" spans="1:7" ht="16.5" x14ac:dyDescent="0.3">
      <c r="A94">
        <v>78</v>
      </c>
      <c r="B94" s="46" t="s">
        <v>207</v>
      </c>
      <c r="C94" s="46" t="s">
        <v>46</v>
      </c>
      <c r="D94" s="46" t="s">
        <v>32</v>
      </c>
      <c r="E94" s="46" t="s">
        <v>66</v>
      </c>
      <c r="F94" s="46" t="s">
        <v>129</v>
      </c>
      <c r="G94" s="48">
        <v>55</v>
      </c>
    </row>
    <row r="95" spans="1:7" ht="16.5" x14ac:dyDescent="0.3">
      <c r="A95">
        <v>79</v>
      </c>
      <c r="B95" s="46" t="s">
        <v>208</v>
      </c>
      <c r="C95" s="46" t="s">
        <v>46</v>
      </c>
      <c r="D95" s="46" t="s">
        <v>33</v>
      </c>
      <c r="E95" s="46" t="s">
        <v>66</v>
      </c>
      <c r="F95" s="46" t="s">
        <v>127</v>
      </c>
      <c r="G95" s="48">
        <v>41</v>
      </c>
    </row>
    <row r="96" spans="1:7" ht="16.5" x14ac:dyDescent="0.3">
      <c r="A96">
        <v>80</v>
      </c>
      <c r="B96" s="46" t="s">
        <v>209</v>
      </c>
      <c r="C96" s="46" t="s">
        <v>46</v>
      </c>
      <c r="D96" s="46" t="s">
        <v>126</v>
      </c>
      <c r="E96" s="46" t="s">
        <v>66</v>
      </c>
      <c r="F96" s="46" t="s">
        <v>125</v>
      </c>
      <c r="G96" s="48">
        <v>43</v>
      </c>
    </row>
    <row r="97" spans="1:7" ht="16.5" x14ac:dyDescent="0.3">
      <c r="A97">
        <v>81</v>
      </c>
      <c r="B97" s="46" t="s">
        <v>210</v>
      </c>
      <c r="C97" s="46" t="s">
        <v>46</v>
      </c>
      <c r="D97" s="46" t="s">
        <v>126</v>
      </c>
      <c r="E97" s="46" t="s">
        <v>66</v>
      </c>
      <c r="F97" s="46" t="s">
        <v>127</v>
      </c>
      <c r="G97" s="48">
        <v>43</v>
      </c>
    </row>
    <row r="98" spans="1:7" ht="16.5" x14ac:dyDescent="0.3">
      <c r="A98">
        <v>82</v>
      </c>
      <c r="B98" s="46" t="s">
        <v>211</v>
      </c>
      <c r="C98" s="46" t="s">
        <v>41</v>
      </c>
      <c r="D98" s="46" t="s">
        <v>124</v>
      </c>
      <c r="E98" s="46" t="s">
        <v>66</v>
      </c>
      <c r="F98" s="46" t="s">
        <v>125</v>
      </c>
      <c r="G98" s="48">
        <v>55</v>
      </c>
    </row>
    <row r="99" spans="1:7" ht="16.5" x14ac:dyDescent="0.3">
      <c r="A99">
        <v>83</v>
      </c>
      <c r="B99" s="46" t="s">
        <v>212</v>
      </c>
      <c r="C99" s="46" t="s">
        <v>46</v>
      </c>
      <c r="D99" s="46" t="s">
        <v>126</v>
      </c>
      <c r="E99" s="46" t="s">
        <v>66</v>
      </c>
      <c r="F99" s="46" t="s">
        <v>127</v>
      </c>
      <c r="G99" s="48">
        <v>44</v>
      </c>
    </row>
    <row r="100" spans="1:7" ht="16.5" x14ac:dyDescent="0.3">
      <c r="A100">
        <v>84</v>
      </c>
      <c r="B100" s="46" t="s">
        <v>213</v>
      </c>
      <c r="C100" s="46" t="s">
        <v>46</v>
      </c>
      <c r="D100" s="46" t="s">
        <v>32</v>
      </c>
      <c r="E100" s="46" t="s">
        <v>66</v>
      </c>
      <c r="F100" s="46" t="s">
        <v>127</v>
      </c>
      <c r="G100" s="48">
        <v>58</v>
      </c>
    </row>
    <row r="101" spans="1:7" ht="16.5" x14ac:dyDescent="0.3">
      <c r="A101">
        <v>85</v>
      </c>
      <c r="B101" s="46" t="s">
        <v>214</v>
      </c>
      <c r="C101" s="46" t="s">
        <v>46</v>
      </c>
      <c r="D101" s="46" t="s">
        <v>126</v>
      </c>
      <c r="E101" s="46" t="s">
        <v>66</v>
      </c>
      <c r="F101" s="46" t="s">
        <v>127</v>
      </c>
      <c r="G101" s="48">
        <v>46</v>
      </c>
    </row>
    <row r="102" spans="1:7" ht="16.5" x14ac:dyDescent="0.3">
      <c r="A102">
        <v>86</v>
      </c>
      <c r="B102" s="46" t="s">
        <v>215</v>
      </c>
      <c r="C102" s="46" t="s">
        <v>46</v>
      </c>
      <c r="D102" s="46" t="s">
        <v>126</v>
      </c>
      <c r="E102" s="46" t="s">
        <v>66</v>
      </c>
      <c r="F102" s="46" t="s">
        <v>125</v>
      </c>
      <c r="G102" s="48">
        <v>53</v>
      </c>
    </row>
    <row r="103" spans="1:7" ht="16.5" x14ac:dyDescent="0.3">
      <c r="A103">
        <v>87</v>
      </c>
      <c r="B103" s="46" t="s">
        <v>314</v>
      </c>
      <c r="C103" s="46" t="s">
        <v>41</v>
      </c>
      <c r="D103" s="46" t="s">
        <v>32</v>
      </c>
      <c r="E103" s="46" t="s">
        <v>66</v>
      </c>
      <c r="F103" s="46" t="s">
        <v>129</v>
      </c>
      <c r="G103" s="48">
        <v>47</v>
      </c>
    </row>
    <row r="104" spans="1:7" ht="16.5" x14ac:dyDescent="0.3">
      <c r="A104">
        <v>88</v>
      </c>
      <c r="B104" s="46" t="s">
        <v>216</v>
      </c>
      <c r="C104" s="46" t="s">
        <v>41</v>
      </c>
      <c r="D104" s="46" t="s">
        <v>32</v>
      </c>
      <c r="E104" s="46" t="s">
        <v>66</v>
      </c>
      <c r="F104" s="46" t="s">
        <v>129</v>
      </c>
      <c r="G104" s="48">
        <v>54</v>
      </c>
    </row>
    <row r="105" spans="1:7" ht="16.5" x14ac:dyDescent="0.3">
      <c r="A105">
        <v>89</v>
      </c>
      <c r="B105" s="46" t="s">
        <v>217</v>
      </c>
      <c r="C105" s="46" t="s">
        <v>41</v>
      </c>
      <c r="D105" s="46" t="s">
        <v>33</v>
      </c>
      <c r="E105" s="46" t="s">
        <v>66</v>
      </c>
      <c r="F105" s="46" t="s">
        <v>127</v>
      </c>
      <c r="G105" s="48">
        <v>41</v>
      </c>
    </row>
    <row r="106" spans="1:7" ht="16.5" x14ac:dyDescent="0.3">
      <c r="A106">
        <v>90</v>
      </c>
      <c r="B106" s="46" t="s">
        <v>218</v>
      </c>
      <c r="C106" s="46" t="s">
        <v>41</v>
      </c>
      <c r="D106" s="46" t="s">
        <v>126</v>
      </c>
      <c r="E106" s="46" t="s">
        <v>66</v>
      </c>
      <c r="F106" s="46" t="s">
        <v>128</v>
      </c>
      <c r="G106" s="48">
        <v>47</v>
      </c>
    </row>
    <row r="107" spans="1:7" ht="16.5" x14ac:dyDescent="0.3">
      <c r="A107">
        <v>91</v>
      </c>
      <c r="B107" s="46" t="s">
        <v>219</v>
      </c>
      <c r="C107" s="46" t="s">
        <v>41</v>
      </c>
      <c r="D107" s="46" t="s">
        <v>32</v>
      </c>
      <c r="E107" s="46" t="s">
        <v>66</v>
      </c>
      <c r="F107" s="46" t="s">
        <v>129</v>
      </c>
      <c r="G107" s="48">
        <v>50</v>
      </c>
    </row>
    <row r="108" spans="1:7" ht="16.5" x14ac:dyDescent="0.3">
      <c r="A108">
        <v>92</v>
      </c>
      <c r="B108" s="46" t="s">
        <v>220</v>
      </c>
      <c r="C108" s="46" t="s">
        <v>46</v>
      </c>
      <c r="D108" s="46" t="s">
        <v>33</v>
      </c>
      <c r="E108" s="46" t="s">
        <v>66</v>
      </c>
      <c r="F108" s="46" t="s">
        <v>127</v>
      </c>
      <c r="G108" s="48">
        <v>40</v>
      </c>
    </row>
    <row r="109" spans="1:7" ht="16.5" x14ac:dyDescent="0.3">
      <c r="A109">
        <v>93</v>
      </c>
      <c r="B109" s="46" t="s">
        <v>221</v>
      </c>
      <c r="C109" s="46" t="s">
        <v>41</v>
      </c>
      <c r="D109" s="46" t="s">
        <v>124</v>
      </c>
      <c r="E109" s="46" t="s">
        <v>66</v>
      </c>
      <c r="F109" s="46" t="s">
        <v>127</v>
      </c>
      <c r="G109" s="48">
        <v>42</v>
      </c>
    </row>
    <row r="110" spans="1:7" ht="16.5" x14ac:dyDescent="0.3">
      <c r="A110">
        <v>94</v>
      </c>
      <c r="B110" s="46" t="s">
        <v>222</v>
      </c>
      <c r="C110" s="46" t="s">
        <v>41</v>
      </c>
      <c r="D110" s="46" t="s">
        <v>32</v>
      </c>
      <c r="E110" s="46" t="s">
        <v>66</v>
      </c>
      <c r="F110" s="46" t="s">
        <v>129</v>
      </c>
      <c r="G110" s="48">
        <v>47</v>
      </c>
    </row>
    <row r="111" spans="1:7" ht="16.5" x14ac:dyDescent="0.3">
      <c r="A111">
        <v>95</v>
      </c>
      <c r="B111" s="46" t="s">
        <v>223</v>
      </c>
      <c r="C111" s="46" t="s">
        <v>41</v>
      </c>
      <c r="D111" s="46" t="s">
        <v>32</v>
      </c>
      <c r="E111" s="46" t="s">
        <v>66</v>
      </c>
      <c r="F111" s="46" t="s">
        <v>128</v>
      </c>
      <c r="G111" s="48">
        <v>47</v>
      </c>
    </row>
    <row r="112" spans="1:7" ht="16.5" x14ac:dyDescent="0.3">
      <c r="A112">
        <v>96</v>
      </c>
      <c r="B112" s="46" t="s">
        <v>224</v>
      </c>
      <c r="C112" s="46" t="s">
        <v>41</v>
      </c>
      <c r="D112" s="46" t="s">
        <v>33</v>
      </c>
      <c r="E112" s="46" t="s">
        <v>66</v>
      </c>
      <c r="F112" s="46" t="s">
        <v>127</v>
      </c>
      <c r="G112" s="48">
        <v>39</v>
      </c>
    </row>
    <row r="113" spans="1:7" ht="16.5" x14ac:dyDescent="0.3">
      <c r="A113">
        <v>97</v>
      </c>
      <c r="B113" s="46" t="s">
        <v>225</v>
      </c>
      <c r="C113" s="46" t="s">
        <v>41</v>
      </c>
      <c r="D113" s="46" t="s">
        <v>124</v>
      </c>
      <c r="E113" s="46" t="s">
        <v>66</v>
      </c>
      <c r="F113" s="46" t="s">
        <v>125</v>
      </c>
      <c r="G113" s="48">
        <v>40</v>
      </c>
    </row>
    <row r="114" spans="1:7" ht="16.5" x14ac:dyDescent="0.3">
      <c r="A114">
        <v>98</v>
      </c>
      <c r="B114" s="46" t="s">
        <v>226</v>
      </c>
      <c r="C114" s="46" t="s">
        <v>41</v>
      </c>
      <c r="D114" s="46" t="s">
        <v>33</v>
      </c>
      <c r="E114" s="46" t="s">
        <v>66</v>
      </c>
      <c r="F114" s="46" t="s">
        <v>128</v>
      </c>
      <c r="G114" s="48">
        <v>53</v>
      </c>
    </row>
    <row r="115" spans="1:7" ht="16.5" x14ac:dyDescent="0.3">
      <c r="A115">
        <v>99</v>
      </c>
      <c r="B115" s="46" t="s">
        <v>227</v>
      </c>
      <c r="C115" s="46" t="s">
        <v>41</v>
      </c>
      <c r="D115" s="46" t="s">
        <v>33</v>
      </c>
      <c r="E115" s="46" t="s">
        <v>66</v>
      </c>
      <c r="F115" s="46" t="s">
        <v>127</v>
      </c>
      <c r="G115" s="48">
        <v>41</v>
      </c>
    </row>
    <row r="116" spans="1:7" ht="16.5" x14ac:dyDescent="0.3">
      <c r="A116">
        <v>100</v>
      </c>
      <c r="B116" s="46" t="s">
        <v>228</v>
      </c>
      <c r="C116" s="46" t="s">
        <v>46</v>
      </c>
      <c r="D116" s="46" t="s">
        <v>126</v>
      </c>
      <c r="E116" s="46" t="s">
        <v>66</v>
      </c>
      <c r="F116" s="46" t="s">
        <v>125</v>
      </c>
      <c r="G116" s="48">
        <v>35</v>
      </c>
    </row>
    <row r="117" spans="1:7" ht="16.5" x14ac:dyDescent="0.3">
      <c r="A117">
        <v>101</v>
      </c>
      <c r="B117" s="46" t="s">
        <v>229</v>
      </c>
      <c r="C117" s="46" t="s">
        <v>46</v>
      </c>
      <c r="D117" s="46" t="s">
        <v>126</v>
      </c>
      <c r="E117" s="46" t="s">
        <v>66</v>
      </c>
      <c r="F117" s="46" t="s">
        <v>127</v>
      </c>
      <c r="G117" s="48">
        <v>41</v>
      </c>
    </row>
    <row r="118" spans="1:7" ht="16.5" x14ac:dyDescent="0.3">
      <c r="A118">
        <v>102</v>
      </c>
      <c r="B118" s="46" t="s">
        <v>230</v>
      </c>
      <c r="C118" s="46" t="s">
        <v>46</v>
      </c>
      <c r="D118" s="46" t="s">
        <v>126</v>
      </c>
      <c r="E118" s="46" t="s">
        <v>66</v>
      </c>
      <c r="F118" s="46" t="s">
        <v>125</v>
      </c>
      <c r="G118" s="48">
        <v>46</v>
      </c>
    </row>
    <row r="119" spans="1:7" ht="16.5" x14ac:dyDescent="0.3">
      <c r="A119">
        <v>103</v>
      </c>
      <c r="B119" s="46" t="s">
        <v>231</v>
      </c>
      <c r="C119" s="46" t="s">
        <v>46</v>
      </c>
      <c r="D119" s="46" t="s">
        <v>126</v>
      </c>
      <c r="E119" s="46" t="s">
        <v>66</v>
      </c>
      <c r="F119" s="46" t="s">
        <v>125</v>
      </c>
      <c r="G119" s="48">
        <v>35</v>
      </c>
    </row>
    <row r="120" spans="1:7" ht="16.5" x14ac:dyDescent="0.3">
      <c r="A120">
        <v>104</v>
      </c>
      <c r="B120" s="46" t="s">
        <v>232</v>
      </c>
      <c r="C120" s="46" t="s">
        <v>41</v>
      </c>
      <c r="D120" s="46" t="s">
        <v>126</v>
      </c>
      <c r="E120" s="46" t="s">
        <v>66</v>
      </c>
      <c r="F120" s="46" t="s">
        <v>127</v>
      </c>
      <c r="G120" s="48">
        <v>35</v>
      </c>
    </row>
    <row r="121" spans="1:7" ht="16.5" x14ac:dyDescent="0.3">
      <c r="A121">
        <v>105</v>
      </c>
      <c r="B121" s="46" t="s">
        <v>233</v>
      </c>
      <c r="C121" s="46" t="s">
        <v>46</v>
      </c>
      <c r="D121" s="46" t="s">
        <v>126</v>
      </c>
      <c r="E121" s="46" t="s">
        <v>66</v>
      </c>
      <c r="F121" s="46" t="s">
        <v>125</v>
      </c>
      <c r="G121" s="48">
        <v>34</v>
      </c>
    </row>
    <row r="122" spans="1:7" ht="16.5" x14ac:dyDescent="0.3">
      <c r="A122">
        <v>106</v>
      </c>
      <c r="B122" s="46" t="s">
        <v>234</v>
      </c>
      <c r="C122" s="46" t="s">
        <v>41</v>
      </c>
      <c r="D122" s="46" t="s">
        <v>124</v>
      </c>
      <c r="E122" s="46" t="s">
        <v>66</v>
      </c>
      <c r="F122" s="46" t="s">
        <v>125</v>
      </c>
      <c r="G122" s="48">
        <v>47</v>
      </c>
    </row>
    <row r="123" spans="1:7" ht="16.5" x14ac:dyDescent="0.3">
      <c r="A123">
        <v>107</v>
      </c>
      <c r="B123" s="46" t="s">
        <v>235</v>
      </c>
      <c r="C123" s="46" t="s">
        <v>46</v>
      </c>
      <c r="D123" s="46" t="s">
        <v>126</v>
      </c>
      <c r="E123" s="46" t="s">
        <v>66</v>
      </c>
      <c r="F123" s="46" t="s">
        <v>127</v>
      </c>
      <c r="G123" s="48">
        <v>39</v>
      </c>
    </row>
    <row r="124" spans="1:7" ht="16.5" x14ac:dyDescent="0.3">
      <c r="A124">
        <v>108</v>
      </c>
      <c r="B124" s="46" t="s">
        <v>236</v>
      </c>
      <c r="C124" s="46" t="s">
        <v>46</v>
      </c>
      <c r="D124" s="46" t="s">
        <v>126</v>
      </c>
      <c r="E124" s="46" t="s">
        <v>66</v>
      </c>
      <c r="F124" s="46" t="s">
        <v>125</v>
      </c>
      <c r="G124" s="48">
        <v>47</v>
      </c>
    </row>
    <row r="125" spans="1:7" ht="16.5" x14ac:dyDescent="0.3">
      <c r="A125">
        <v>109</v>
      </c>
      <c r="B125" s="46" t="s">
        <v>237</v>
      </c>
      <c r="C125" s="46" t="s">
        <v>41</v>
      </c>
      <c r="D125" s="46" t="s">
        <v>32</v>
      </c>
      <c r="E125" s="46" t="s">
        <v>66</v>
      </c>
      <c r="F125" s="46" t="s">
        <v>129</v>
      </c>
      <c r="G125" s="48">
        <v>41</v>
      </c>
    </row>
    <row r="126" spans="1:7" ht="16.5" x14ac:dyDescent="0.3">
      <c r="A126">
        <v>110</v>
      </c>
      <c r="B126" s="46" t="s">
        <v>238</v>
      </c>
      <c r="C126" s="46" t="s">
        <v>41</v>
      </c>
      <c r="D126" s="46" t="s">
        <v>124</v>
      </c>
      <c r="E126" s="46" t="s">
        <v>66</v>
      </c>
      <c r="F126" s="46" t="s">
        <v>125</v>
      </c>
      <c r="G126" s="48">
        <v>34</v>
      </c>
    </row>
    <row r="127" spans="1:7" ht="16.5" x14ac:dyDescent="0.3">
      <c r="A127">
        <v>111</v>
      </c>
      <c r="B127" s="46" t="s">
        <v>239</v>
      </c>
      <c r="C127" s="46" t="s">
        <v>46</v>
      </c>
      <c r="D127" s="46" t="s">
        <v>126</v>
      </c>
      <c r="E127" s="46" t="s">
        <v>66</v>
      </c>
      <c r="F127" s="46" t="s">
        <v>125</v>
      </c>
      <c r="G127" s="48">
        <v>38</v>
      </c>
    </row>
    <row r="128" spans="1:7" ht="16.5" x14ac:dyDescent="0.3">
      <c r="A128">
        <v>112</v>
      </c>
      <c r="B128" s="46" t="s">
        <v>240</v>
      </c>
      <c r="C128" s="46" t="s">
        <v>41</v>
      </c>
      <c r="D128" s="46" t="s">
        <v>126</v>
      </c>
      <c r="E128" s="46" t="s">
        <v>66</v>
      </c>
      <c r="F128" s="46" t="s">
        <v>127</v>
      </c>
      <c r="G128" s="48">
        <v>34</v>
      </c>
    </row>
    <row r="129" spans="1:7" ht="16.5" x14ac:dyDescent="0.3">
      <c r="A129">
        <v>113</v>
      </c>
      <c r="B129" s="46" t="s">
        <v>241</v>
      </c>
      <c r="C129" s="46" t="s">
        <v>41</v>
      </c>
      <c r="D129" s="46" t="s">
        <v>124</v>
      </c>
      <c r="E129" s="46" t="s">
        <v>66</v>
      </c>
      <c r="F129" s="46" t="s">
        <v>127</v>
      </c>
      <c r="G129" s="48">
        <v>50</v>
      </c>
    </row>
    <row r="130" spans="1:7" ht="16.5" x14ac:dyDescent="0.3">
      <c r="A130">
        <v>114</v>
      </c>
      <c r="B130" s="46" t="s">
        <v>242</v>
      </c>
      <c r="C130" s="46" t="s">
        <v>41</v>
      </c>
      <c r="D130" s="46" t="s">
        <v>32</v>
      </c>
      <c r="E130" s="46" t="s">
        <v>66</v>
      </c>
      <c r="F130" s="46" t="s">
        <v>129</v>
      </c>
      <c r="G130" s="48">
        <v>52</v>
      </c>
    </row>
    <row r="131" spans="1:7" ht="16.5" x14ac:dyDescent="0.3">
      <c r="A131">
        <v>115</v>
      </c>
      <c r="B131" s="46" t="s">
        <v>243</v>
      </c>
      <c r="C131" s="46" t="s">
        <v>46</v>
      </c>
      <c r="D131" s="46" t="s">
        <v>32</v>
      </c>
      <c r="E131" s="46" t="s">
        <v>100</v>
      </c>
      <c r="F131" s="46" t="s">
        <v>129</v>
      </c>
      <c r="G131" s="48">
        <v>50</v>
      </c>
    </row>
    <row r="132" spans="1:7" ht="16.5" x14ac:dyDescent="0.3">
      <c r="A132">
        <v>116</v>
      </c>
      <c r="B132" s="46" t="s">
        <v>244</v>
      </c>
      <c r="C132" s="46" t="s">
        <v>41</v>
      </c>
      <c r="D132" s="46" t="s">
        <v>32</v>
      </c>
      <c r="E132" s="46" t="s">
        <v>66</v>
      </c>
      <c r="F132" s="46" t="s">
        <v>129</v>
      </c>
      <c r="G132" s="48">
        <v>45</v>
      </c>
    </row>
    <row r="133" spans="1:7" ht="16.5" x14ac:dyDescent="0.3">
      <c r="A133">
        <v>117</v>
      </c>
      <c r="B133" s="46" t="s">
        <v>245</v>
      </c>
      <c r="C133" s="46" t="s">
        <v>46</v>
      </c>
      <c r="D133" s="46" t="s">
        <v>126</v>
      </c>
      <c r="E133" s="46" t="s">
        <v>66</v>
      </c>
      <c r="F133" s="46" t="s">
        <v>127</v>
      </c>
      <c r="G133" s="48">
        <v>43</v>
      </c>
    </row>
    <row r="134" spans="1:7" ht="16.5" x14ac:dyDescent="0.3">
      <c r="A134">
        <v>118</v>
      </c>
      <c r="B134" s="46" t="s">
        <v>246</v>
      </c>
      <c r="C134" s="46" t="s">
        <v>41</v>
      </c>
      <c r="D134" s="46" t="s">
        <v>32</v>
      </c>
      <c r="E134" s="46" t="s">
        <v>66</v>
      </c>
      <c r="F134" s="46" t="s">
        <v>128</v>
      </c>
      <c r="G134" s="48">
        <v>51</v>
      </c>
    </row>
    <row r="135" spans="1:7" ht="16.5" x14ac:dyDescent="0.3">
      <c r="A135">
        <v>119</v>
      </c>
      <c r="B135" s="46" t="s">
        <v>247</v>
      </c>
      <c r="C135" s="46" t="s">
        <v>41</v>
      </c>
      <c r="D135" s="46" t="s">
        <v>32</v>
      </c>
      <c r="E135" s="46" t="s">
        <v>66</v>
      </c>
      <c r="F135" s="46" t="s">
        <v>129</v>
      </c>
      <c r="G135" s="48">
        <v>44</v>
      </c>
    </row>
    <row r="136" spans="1:7" ht="16.5" x14ac:dyDescent="0.3">
      <c r="A136">
        <v>120</v>
      </c>
      <c r="B136" s="46" t="s">
        <v>248</v>
      </c>
      <c r="C136" s="46" t="s">
        <v>46</v>
      </c>
      <c r="D136" s="46" t="s">
        <v>126</v>
      </c>
      <c r="E136" s="46" t="s">
        <v>66</v>
      </c>
      <c r="F136" s="46" t="s">
        <v>127</v>
      </c>
      <c r="G136" s="48">
        <v>41</v>
      </c>
    </row>
    <row r="137" spans="1:7" ht="16.5" x14ac:dyDescent="0.3">
      <c r="A137">
        <v>121</v>
      </c>
      <c r="B137" s="46" t="s">
        <v>249</v>
      </c>
      <c r="C137" s="46" t="s">
        <v>46</v>
      </c>
      <c r="D137" s="46" t="s">
        <v>126</v>
      </c>
      <c r="E137" s="46" t="s">
        <v>66</v>
      </c>
      <c r="F137" s="46" t="s">
        <v>127</v>
      </c>
      <c r="G137" s="48">
        <v>39</v>
      </c>
    </row>
    <row r="138" spans="1:7" ht="16.5" x14ac:dyDescent="0.3">
      <c r="A138">
        <v>122</v>
      </c>
      <c r="B138" s="46" t="s">
        <v>250</v>
      </c>
      <c r="C138" s="46" t="s">
        <v>46</v>
      </c>
      <c r="D138" s="46" t="s">
        <v>126</v>
      </c>
      <c r="E138" s="46" t="s">
        <v>66</v>
      </c>
      <c r="F138" s="46" t="s">
        <v>125</v>
      </c>
      <c r="G138" s="48">
        <v>34</v>
      </c>
    </row>
    <row r="139" spans="1:7" ht="16.5" x14ac:dyDescent="0.3">
      <c r="A139">
        <v>123</v>
      </c>
      <c r="B139" s="46" t="s">
        <v>251</v>
      </c>
      <c r="C139" s="46" t="s">
        <v>41</v>
      </c>
      <c r="D139" s="46" t="s">
        <v>126</v>
      </c>
      <c r="E139" s="46" t="s">
        <v>66</v>
      </c>
      <c r="F139" s="46" t="s">
        <v>128</v>
      </c>
      <c r="G139" s="48">
        <v>47</v>
      </c>
    </row>
    <row r="140" spans="1:7" ht="16.5" x14ac:dyDescent="0.3">
      <c r="A140">
        <v>124</v>
      </c>
      <c r="B140" s="46" t="s">
        <v>252</v>
      </c>
      <c r="C140" s="46" t="s">
        <v>46</v>
      </c>
      <c r="D140" s="46" t="s">
        <v>126</v>
      </c>
      <c r="E140" s="46" t="s">
        <v>66</v>
      </c>
      <c r="F140" s="46" t="s">
        <v>125</v>
      </c>
      <c r="G140" s="48">
        <v>33</v>
      </c>
    </row>
    <row r="141" spans="1:7" ht="16.5" x14ac:dyDescent="0.3">
      <c r="A141">
        <v>125</v>
      </c>
      <c r="B141" s="46" t="s">
        <v>253</v>
      </c>
      <c r="C141" s="46" t="s">
        <v>46</v>
      </c>
      <c r="D141" s="46" t="s">
        <v>126</v>
      </c>
      <c r="E141" s="46" t="s">
        <v>66</v>
      </c>
      <c r="F141" s="46" t="s">
        <v>125</v>
      </c>
      <c r="G141" s="48">
        <v>40</v>
      </c>
    </row>
    <row r="142" spans="1:7" ht="16.5" x14ac:dyDescent="0.3">
      <c r="A142">
        <v>126</v>
      </c>
      <c r="B142" s="46" t="s">
        <v>254</v>
      </c>
      <c r="C142" s="46" t="s">
        <v>41</v>
      </c>
      <c r="D142" s="46" t="s">
        <v>33</v>
      </c>
      <c r="E142" s="46" t="s">
        <v>66</v>
      </c>
      <c r="F142" s="46" t="s">
        <v>127</v>
      </c>
      <c r="G142" s="48">
        <v>47</v>
      </c>
    </row>
    <row r="143" spans="1:7" ht="16.5" x14ac:dyDescent="0.3">
      <c r="A143">
        <v>127</v>
      </c>
      <c r="B143" s="46" t="s">
        <v>255</v>
      </c>
      <c r="C143" s="46" t="s">
        <v>46</v>
      </c>
      <c r="D143" s="46" t="s">
        <v>32</v>
      </c>
      <c r="E143" s="46" t="s">
        <v>66</v>
      </c>
      <c r="F143" s="46" t="s">
        <v>127</v>
      </c>
      <c r="G143" s="48">
        <v>57</v>
      </c>
    </row>
    <row r="144" spans="1:7" ht="16.5" x14ac:dyDescent="0.3">
      <c r="A144">
        <v>128</v>
      </c>
      <c r="B144" s="46" t="s">
        <v>256</v>
      </c>
      <c r="C144" s="46" t="s">
        <v>46</v>
      </c>
      <c r="D144" s="46" t="s">
        <v>126</v>
      </c>
      <c r="E144" s="46" t="s">
        <v>66</v>
      </c>
      <c r="F144" s="46" t="s">
        <v>127</v>
      </c>
      <c r="G144" s="48">
        <v>31</v>
      </c>
    </row>
    <row r="145" spans="1:7" ht="16.5" x14ac:dyDescent="0.3">
      <c r="A145">
        <v>129</v>
      </c>
      <c r="B145" s="46" t="s">
        <v>257</v>
      </c>
      <c r="C145" s="46" t="s">
        <v>41</v>
      </c>
      <c r="D145" s="46" t="s">
        <v>32</v>
      </c>
      <c r="E145" s="46" t="s">
        <v>66</v>
      </c>
      <c r="F145" s="46" t="s">
        <v>128</v>
      </c>
      <c r="G145" s="48">
        <v>53</v>
      </c>
    </row>
    <row r="146" spans="1:7" ht="16.5" x14ac:dyDescent="0.3">
      <c r="A146">
        <v>130</v>
      </c>
      <c r="B146" s="46" t="s">
        <v>258</v>
      </c>
      <c r="C146" s="46" t="s">
        <v>46</v>
      </c>
      <c r="D146" s="46" t="s">
        <v>32</v>
      </c>
      <c r="E146" s="46" t="s">
        <v>66</v>
      </c>
      <c r="F146" s="46" t="s">
        <v>129</v>
      </c>
      <c r="G146" s="48">
        <v>44</v>
      </c>
    </row>
    <row r="147" spans="1:7" ht="16.5" x14ac:dyDescent="0.3">
      <c r="A147">
        <v>131</v>
      </c>
      <c r="B147" s="46" t="s">
        <v>259</v>
      </c>
      <c r="C147" s="46" t="s">
        <v>46</v>
      </c>
      <c r="D147" s="46" t="s">
        <v>126</v>
      </c>
      <c r="E147" s="46" t="s">
        <v>66</v>
      </c>
      <c r="F147" s="46" t="s">
        <v>127</v>
      </c>
      <c r="G147" s="48">
        <v>32</v>
      </c>
    </row>
    <row r="148" spans="1:7" ht="16.5" x14ac:dyDescent="0.3">
      <c r="A148">
        <v>132</v>
      </c>
      <c r="B148" s="46" t="s">
        <v>260</v>
      </c>
      <c r="C148" s="46" t="s">
        <v>46</v>
      </c>
      <c r="D148" s="46" t="s">
        <v>126</v>
      </c>
      <c r="E148" s="46" t="s">
        <v>66</v>
      </c>
      <c r="F148" s="46" t="s">
        <v>125</v>
      </c>
      <c r="G148" s="48">
        <v>30</v>
      </c>
    </row>
    <row r="149" spans="1:7" ht="16.5" x14ac:dyDescent="0.3">
      <c r="A149">
        <v>133</v>
      </c>
      <c r="B149" s="46" t="s">
        <v>261</v>
      </c>
      <c r="C149" s="46" t="s">
        <v>46</v>
      </c>
      <c r="D149" s="46" t="s">
        <v>126</v>
      </c>
      <c r="E149" s="46" t="s">
        <v>66</v>
      </c>
      <c r="F149" s="46" t="s">
        <v>125</v>
      </c>
      <c r="G149" s="48">
        <v>33</v>
      </c>
    </row>
    <row r="150" spans="1:7" ht="16.5" x14ac:dyDescent="0.3">
      <c r="A150">
        <v>134</v>
      </c>
      <c r="B150" s="46" t="s">
        <v>262</v>
      </c>
      <c r="C150" s="46" t="s">
        <v>46</v>
      </c>
      <c r="D150" s="46" t="s">
        <v>126</v>
      </c>
      <c r="E150" s="46" t="s">
        <v>66</v>
      </c>
      <c r="F150" s="46" t="s">
        <v>125</v>
      </c>
      <c r="G150" s="48">
        <v>53</v>
      </c>
    </row>
    <row r="151" spans="1:7" ht="16.5" x14ac:dyDescent="0.3">
      <c r="A151">
        <v>135</v>
      </c>
      <c r="B151" s="46" t="s">
        <v>263</v>
      </c>
      <c r="C151" s="46" t="s">
        <v>41</v>
      </c>
      <c r="D151" s="46" t="s">
        <v>126</v>
      </c>
      <c r="E151" s="46" t="s">
        <v>66</v>
      </c>
      <c r="F151" s="46" t="s">
        <v>125</v>
      </c>
      <c r="G151" s="48">
        <v>28</v>
      </c>
    </row>
    <row r="152" spans="1:7" ht="16.5" x14ac:dyDescent="0.3">
      <c r="A152">
        <v>136</v>
      </c>
      <c r="B152" s="46" t="s">
        <v>264</v>
      </c>
      <c r="C152" s="46" t="s">
        <v>41</v>
      </c>
      <c r="D152" s="46" t="s">
        <v>32</v>
      </c>
      <c r="E152" s="46" t="s">
        <v>66</v>
      </c>
      <c r="F152" s="46" t="s">
        <v>128</v>
      </c>
      <c r="G152" s="48">
        <v>43</v>
      </c>
    </row>
    <row r="153" spans="1:7" ht="16.5" x14ac:dyDescent="0.3">
      <c r="A153">
        <v>137</v>
      </c>
      <c r="B153" s="46" t="s">
        <v>265</v>
      </c>
      <c r="C153" s="46" t="s">
        <v>41</v>
      </c>
      <c r="D153" s="46" t="s">
        <v>32</v>
      </c>
      <c r="E153" s="46" t="s">
        <v>66</v>
      </c>
      <c r="F153" s="46" t="s">
        <v>128</v>
      </c>
      <c r="G153" s="48">
        <v>56</v>
      </c>
    </row>
    <row r="154" spans="1:7" ht="16.5" x14ac:dyDescent="0.3">
      <c r="A154">
        <v>138</v>
      </c>
      <c r="B154" s="46" t="s">
        <v>266</v>
      </c>
      <c r="C154" s="46" t="s">
        <v>41</v>
      </c>
      <c r="D154" s="46" t="s">
        <v>32</v>
      </c>
      <c r="E154" s="46" t="s">
        <v>66</v>
      </c>
      <c r="F154" s="46" t="s">
        <v>128</v>
      </c>
      <c r="G154" s="48">
        <v>51</v>
      </c>
    </row>
    <row r="155" spans="1:7" ht="16.5" x14ac:dyDescent="0.3">
      <c r="A155">
        <v>139</v>
      </c>
      <c r="B155" s="46" t="s">
        <v>267</v>
      </c>
      <c r="C155" s="46" t="s">
        <v>41</v>
      </c>
      <c r="D155" s="46" t="s">
        <v>33</v>
      </c>
      <c r="E155" s="46" t="s">
        <v>66</v>
      </c>
      <c r="F155" s="46" t="s">
        <v>127</v>
      </c>
      <c r="G155" s="48">
        <v>40</v>
      </c>
    </row>
    <row r="156" spans="1:7" ht="16.5" x14ac:dyDescent="0.3">
      <c r="A156">
        <v>140</v>
      </c>
      <c r="B156" s="46" t="s">
        <v>268</v>
      </c>
      <c r="C156" s="46" t="s">
        <v>46</v>
      </c>
      <c r="D156" s="46" t="s">
        <v>126</v>
      </c>
      <c r="E156" s="46" t="s">
        <v>66</v>
      </c>
      <c r="F156" s="46" t="s">
        <v>127</v>
      </c>
      <c r="G156" s="48">
        <v>41</v>
      </c>
    </row>
    <row r="157" spans="1:7" ht="16.5" x14ac:dyDescent="0.3">
      <c r="A157">
        <v>141</v>
      </c>
      <c r="B157" s="46" t="s">
        <v>269</v>
      </c>
      <c r="C157" s="46" t="s">
        <v>41</v>
      </c>
      <c r="D157" s="46" t="s">
        <v>32</v>
      </c>
      <c r="E157" s="46" t="s">
        <v>66</v>
      </c>
      <c r="F157" s="46" t="s">
        <v>128</v>
      </c>
      <c r="G157" s="48">
        <v>37</v>
      </c>
    </row>
    <row r="158" spans="1:7" ht="16.5" x14ac:dyDescent="0.3">
      <c r="A158">
        <v>142</v>
      </c>
      <c r="B158" s="46" t="s">
        <v>270</v>
      </c>
      <c r="C158" s="46" t="s">
        <v>41</v>
      </c>
      <c r="D158" s="46" t="s">
        <v>32</v>
      </c>
      <c r="E158" s="46" t="s">
        <v>66</v>
      </c>
      <c r="F158" s="46" t="s">
        <v>128</v>
      </c>
      <c r="G158" s="48">
        <v>48</v>
      </c>
    </row>
    <row r="159" spans="1:7" ht="16.5" x14ac:dyDescent="0.3">
      <c r="A159">
        <v>143</v>
      </c>
      <c r="B159" s="46" t="s">
        <v>271</v>
      </c>
      <c r="C159" s="46" t="s">
        <v>41</v>
      </c>
      <c r="D159" s="46" t="s">
        <v>126</v>
      </c>
      <c r="E159" s="46" t="s">
        <v>66</v>
      </c>
      <c r="F159" s="46" t="s">
        <v>127</v>
      </c>
      <c r="G159" s="48">
        <v>30</v>
      </c>
    </row>
    <row r="160" spans="1:7" ht="16.5" x14ac:dyDescent="0.3">
      <c r="A160">
        <v>144</v>
      </c>
      <c r="B160" s="46" t="s">
        <v>272</v>
      </c>
      <c r="C160" s="46" t="s">
        <v>46</v>
      </c>
      <c r="D160" s="46" t="s">
        <v>32</v>
      </c>
      <c r="E160" s="46" t="s">
        <v>66</v>
      </c>
      <c r="F160" s="46" t="s">
        <v>128</v>
      </c>
      <c r="G160" s="48">
        <v>35</v>
      </c>
    </row>
    <row r="161" spans="1:7" ht="16.5" x14ac:dyDescent="0.3">
      <c r="A161">
        <v>145</v>
      </c>
      <c r="B161" s="46" t="s">
        <v>273</v>
      </c>
      <c r="C161" s="46" t="s">
        <v>46</v>
      </c>
      <c r="D161" s="46" t="s">
        <v>124</v>
      </c>
      <c r="E161" s="46" t="s">
        <v>66</v>
      </c>
      <c r="F161" s="46" t="s">
        <v>127</v>
      </c>
      <c r="G161" s="48">
        <v>27</v>
      </c>
    </row>
    <row r="162" spans="1:7" ht="16.5" x14ac:dyDescent="0.3">
      <c r="A162">
        <v>146</v>
      </c>
      <c r="B162" s="46" t="s">
        <v>274</v>
      </c>
      <c r="C162" s="46" t="s">
        <v>46</v>
      </c>
      <c r="D162" s="46" t="s">
        <v>126</v>
      </c>
      <c r="E162" s="46" t="s">
        <v>66</v>
      </c>
      <c r="F162" s="46" t="s">
        <v>127</v>
      </c>
      <c r="G162" s="48">
        <v>29</v>
      </c>
    </row>
    <row r="163" spans="1:7" ht="16.5" x14ac:dyDescent="0.3">
      <c r="A163">
        <v>147</v>
      </c>
      <c r="B163" s="46" t="s">
        <v>275</v>
      </c>
      <c r="C163" s="46" t="s">
        <v>41</v>
      </c>
      <c r="D163" s="46" t="s">
        <v>126</v>
      </c>
      <c r="E163" s="46" t="s">
        <v>66</v>
      </c>
      <c r="F163" s="46" t="s">
        <v>128</v>
      </c>
      <c r="G163" s="48">
        <v>39</v>
      </c>
    </row>
    <row r="164" spans="1:7" ht="16.5" x14ac:dyDescent="0.3">
      <c r="A164">
        <v>148</v>
      </c>
      <c r="B164" s="46" t="s">
        <v>276</v>
      </c>
      <c r="C164" s="46" t="s">
        <v>41</v>
      </c>
      <c r="D164" s="46" t="s">
        <v>126</v>
      </c>
      <c r="E164" s="46" t="s">
        <v>66</v>
      </c>
      <c r="F164" s="46" t="s">
        <v>128</v>
      </c>
      <c r="G164" s="48">
        <v>42</v>
      </c>
    </row>
    <row r="165" spans="1:7" ht="16.5" x14ac:dyDescent="0.3">
      <c r="A165">
        <v>149</v>
      </c>
      <c r="B165" s="46" t="s">
        <v>277</v>
      </c>
      <c r="C165" s="46" t="s">
        <v>41</v>
      </c>
      <c r="D165" s="46" t="s">
        <v>126</v>
      </c>
      <c r="E165" s="46" t="s">
        <v>66</v>
      </c>
      <c r="F165" s="46" t="s">
        <v>128</v>
      </c>
      <c r="G165" s="48">
        <v>57</v>
      </c>
    </row>
    <row r="166" spans="1:7" ht="16.5" x14ac:dyDescent="0.3">
      <c r="A166">
        <v>150</v>
      </c>
      <c r="B166" s="46" t="s">
        <v>278</v>
      </c>
      <c r="C166" s="46" t="s">
        <v>41</v>
      </c>
      <c r="D166" s="46" t="s">
        <v>32</v>
      </c>
      <c r="E166" s="46" t="s">
        <v>66</v>
      </c>
      <c r="F166" s="46" t="s">
        <v>129</v>
      </c>
      <c r="G166" s="48">
        <v>37</v>
      </c>
    </row>
    <row r="167" spans="1:7" ht="16.5" x14ac:dyDescent="0.3">
      <c r="A167">
        <v>151</v>
      </c>
      <c r="B167" s="46" t="s">
        <v>279</v>
      </c>
      <c r="C167" s="46" t="s">
        <v>41</v>
      </c>
      <c r="D167" s="46" t="s">
        <v>124</v>
      </c>
      <c r="E167" s="46" t="s">
        <v>66</v>
      </c>
      <c r="F167" s="46" t="s">
        <v>127</v>
      </c>
      <c r="G167" s="48">
        <v>34</v>
      </c>
    </row>
    <row r="168" spans="1:7" ht="16.5" x14ac:dyDescent="0.3">
      <c r="A168">
        <v>152</v>
      </c>
      <c r="B168" s="46" t="s">
        <v>280</v>
      </c>
      <c r="C168" s="46" t="s">
        <v>41</v>
      </c>
      <c r="D168" s="46" t="s">
        <v>32</v>
      </c>
      <c r="E168" s="46" t="s">
        <v>66</v>
      </c>
      <c r="F168" s="46" t="s">
        <v>129</v>
      </c>
      <c r="G168" s="48">
        <v>40</v>
      </c>
    </row>
    <row r="169" spans="1:7" ht="16.5" x14ac:dyDescent="0.3">
      <c r="A169">
        <v>153</v>
      </c>
      <c r="B169" s="46" t="s">
        <v>281</v>
      </c>
      <c r="C169" s="46" t="s">
        <v>41</v>
      </c>
      <c r="D169" s="46" t="s">
        <v>32</v>
      </c>
      <c r="E169" s="46" t="s">
        <v>66</v>
      </c>
      <c r="F169" s="46" t="s">
        <v>129</v>
      </c>
      <c r="G169" s="48">
        <v>46</v>
      </c>
    </row>
    <row r="170" spans="1:7" ht="16.5" x14ac:dyDescent="0.3">
      <c r="A170">
        <v>154</v>
      </c>
      <c r="B170" s="46" t="s">
        <v>282</v>
      </c>
      <c r="C170" s="46" t="s">
        <v>46</v>
      </c>
      <c r="D170" s="46" t="s">
        <v>32</v>
      </c>
      <c r="E170" s="46" t="s">
        <v>66</v>
      </c>
      <c r="F170" s="46" t="s">
        <v>128</v>
      </c>
      <c r="G170" s="48">
        <v>40</v>
      </c>
    </row>
    <row r="171" spans="1:7" ht="16.5" x14ac:dyDescent="0.3">
      <c r="A171">
        <v>155</v>
      </c>
      <c r="B171" s="46" t="s">
        <v>283</v>
      </c>
      <c r="C171" s="46" t="s">
        <v>41</v>
      </c>
      <c r="D171" s="46" t="s">
        <v>32</v>
      </c>
      <c r="E171" s="46" t="s">
        <v>66</v>
      </c>
      <c r="F171" s="46" t="s">
        <v>129</v>
      </c>
      <c r="G171" s="48">
        <v>48</v>
      </c>
    </row>
    <row r="172" spans="1:7" ht="16.5" x14ac:dyDescent="0.3">
      <c r="A172">
        <v>156</v>
      </c>
      <c r="B172" s="46" t="s">
        <v>284</v>
      </c>
      <c r="C172" s="46" t="s">
        <v>41</v>
      </c>
      <c r="D172" s="46" t="s">
        <v>32</v>
      </c>
      <c r="E172" s="46" t="s">
        <v>66</v>
      </c>
      <c r="F172" s="46" t="s">
        <v>129</v>
      </c>
      <c r="G172" s="48">
        <v>35</v>
      </c>
    </row>
    <row r="173" spans="1:7" ht="16.5" x14ac:dyDescent="0.3">
      <c r="A173">
        <v>157</v>
      </c>
      <c r="B173" s="46" t="s">
        <v>285</v>
      </c>
      <c r="C173" s="46" t="s">
        <v>41</v>
      </c>
      <c r="D173" s="46" t="s">
        <v>124</v>
      </c>
      <c r="E173" s="46" t="s">
        <v>66</v>
      </c>
      <c r="F173" s="46" t="s">
        <v>125</v>
      </c>
      <c r="G173" s="48">
        <v>24</v>
      </c>
    </row>
    <row r="174" spans="1:7" ht="16.5" x14ac:dyDescent="0.3">
      <c r="A174">
        <v>158</v>
      </c>
      <c r="B174" s="46" t="s">
        <v>286</v>
      </c>
      <c r="C174" s="46" t="s">
        <v>41</v>
      </c>
      <c r="D174" s="46" t="s">
        <v>124</v>
      </c>
      <c r="E174" s="46" t="s">
        <v>66</v>
      </c>
      <c r="F174" s="46" t="s">
        <v>125</v>
      </c>
      <c r="G174" s="48">
        <v>40</v>
      </c>
    </row>
    <row r="175" spans="1:7" ht="16.5" x14ac:dyDescent="0.3">
      <c r="A175">
        <v>159</v>
      </c>
      <c r="B175" s="46" t="s">
        <v>287</v>
      </c>
      <c r="C175" s="46" t="s">
        <v>41</v>
      </c>
      <c r="D175" s="46" t="s">
        <v>33</v>
      </c>
      <c r="E175" s="46" t="s">
        <v>66</v>
      </c>
      <c r="F175" s="46" t="s">
        <v>127</v>
      </c>
      <c r="G175" s="48">
        <v>31</v>
      </c>
    </row>
    <row r="176" spans="1:7" ht="14.1" customHeight="1" x14ac:dyDescent="0.3">
      <c r="A176">
        <v>160</v>
      </c>
      <c r="B176" s="46" t="s">
        <v>288</v>
      </c>
      <c r="C176" s="46" t="s">
        <v>46</v>
      </c>
      <c r="D176" s="46" t="s">
        <v>124</v>
      </c>
      <c r="E176" s="46" t="s">
        <v>66</v>
      </c>
      <c r="F176" s="46" t="s">
        <v>127</v>
      </c>
      <c r="G176" s="48">
        <v>31</v>
      </c>
    </row>
    <row r="177" spans="1:7" ht="16.5" x14ac:dyDescent="0.3">
      <c r="A177">
        <v>161</v>
      </c>
      <c r="B177" s="46" t="s">
        <v>289</v>
      </c>
      <c r="C177" s="46" t="s">
        <v>46</v>
      </c>
      <c r="D177" s="46" t="s">
        <v>33</v>
      </c>
      <c r="E177" s="46" t="s">
        <v>66</v>
      </c>
      <c r="F177" s="46" t="s">
        <v>125</v>
      </c>
      <c r="G177" s="48">
        <v>59</v>
      </c>
    </row>
    <row r="178" spans="1:7" ht="16.5" x14ac:dyDescent="0.3">
      <c r="A178">
        <v>162</v>
      </c>
      <c r="B178" s="46" t="s">
        <v>495</v>
      </c>
      <c r="C178" s="46" t="s">
        <v>46</v>
      </c>
      <c r="D178" s="46" t="s">
        <v>32</v>
      </c>
      <c r="E178" s="46" t="s">
        <v>66</v>
      </c>
      <c r="F178" s="46" t="s">
        <v>125</v>
      </c>
      <c r="G178" s="48">
        <v>56</v>
      </c>
    </row>
    <row r="179" spans="1:7" ht="16.5" x14ac:dyDescent="0.3">
      <c r="A179">
        <v>163</v>
      </c>
      <c r="B179" s="46" t="s">
        <v>290</v>
      </c>
      <c r="C179" s="46" t="s">
        <v>41</v>
      </c>
      <c r="D179" s="46" t="s">
        <v>126</v>
      </c>
      <c r="E179" s="46" t="s">
        <v>66</v>
      </c>
      <c r="F179" s="46" t="s">
        <v>127</v>
      </c>
      <c r="G179" s="48">
        <v>32</v>
      </c>
    </row>
    <row r="180" spans="1:7" ht="16.5" x14ac:dyDescent="0.3">
      <c r="A180">
        <v>164</v>
      </c>
      <c r="B180" s="46" t="s">
        <v>291</v>
      </c>
      <c r="C180" s="46" t="s">
        <v>41</v>
      </c>
      <c r="D180" s="46" t="s">
        <v>32</v>
      </c>
      <c r="E180" s="46" t="s">
        <v>66</v>
      </c>
      <c r="F180" s="46" t="s">
        <v>129</v>
      </c>
      <c r="G180" s="48">
        <v>40</v>
      </c>
    </row>
    <row r="181" spans="1:7" ht="16.5" x14ac:dyDescent="0.3">
      <c r="A181">
        <v>165</v>
      </c>
      <c r="B181" s="46" t="s">
        <v>292</v>
      </c>
      <c r="C181" s="46" t="s">
        <v>41</v>
      </c>
      <c r="D181" s="46" t="s">
        <v>126</v>
      </c>
      <c r="E181" s="46" t="s">
        <v>66</v>
      </c>
      <c r="F181" s="46" t="s">
        <v>127</v>
      </c>
      <c r="G181" s="48">
        <v>31</v>
      </c>
    </row>
    <row r="182" spans="1:7" ht="16.5" x14ac:dyDescent="0.3">
      <c r="A182">
        <v>166</v>
      </c>
      <c r="B182" s="46" t="s">
        <v>293</v>
      </c>
      <c r="C182" s="46" t="s">
        <v>46</v>
      </c>
      <c r="D182" s="46" t="s">
        <v>126</v>
      </c>
      <c r="E182" s="46" t="s">
        <v>66</v>
      </c>
      <c r="F182" s="46" t="s">
        <v>125</v>
      </c>
      <c r="G182" s="48">
        <v>39</v>
      </c>
    </row>
    <row r="183" spans="1:7" ht="16.5" x14ac:dyDescent="0.3">
      <c r="A183">
        <v>167</v>
      </c>
      <c r="B183" s="83" t="s">
        <v>294</v>
      </c>
      <c r="C183" s="46" t="s">
        <v>46</v>
      </c>
      <c r="D183" s="46" t="s">
        <v>126</v>
      </c>
      <c r="E183" s="46" t="s">
        <v>66</v>
      </c>
      <c r="F183" s="46" t="s">
        <v>125</v>
      </c>
      <c r="G183" s="48">
        <v>27</v>
      </c>
    </row>
    <row r="184" spans="1:7" ht="16.5" x14ac:dyDescent="0.3">
      <c r="A184">
        <v>168</v>
      </c>
      <c r="B184" s="46" t="s">
        <v>295</v>
      </c>
      <c r="C184" s="46" t="s">
        <v>41</v>
      </c>
      <c r="D184" s="46" t="s">
        <v>124</v>
      </c>
      <c r="E184" s="46" t="s">
        <v>66</v>
      </c>
      <c r="F184" s="46" t="s">
        <v>125</v>
      </c>
      <c r="G184" s="48">
        <v>31</v>
      </c>
    </row>
    <row r="185" spans="1:7" ht="16.5" x14ac:dyDescent="0.3">
      <c r="A185">
        <v>169</v>
      </c>
      <c r="B185" s="46" t="s">
        <v>296</v>
      </c>
      <c r="C185" s="46" t="s">
        <v>46</v>
      </c>
      <c r="D185" s="46" t="s">
        <v>126</v>
      </c>
      <c r="E185" s="46" t="s">
        <v>66</v>
      </c>
      <c r="F185" s="46" t="s">
        <v>127</v>
      </c>
      <c r="G185" s="48">
        <v>32</v>
      </c>
    </row>
    <row r="186" spans="1:7" ht="16.5" x14ac:dyDescent="0.3">
      <c r="A186">
        <v>170</v>
      </c>
      <c r="B186" s="46" t="s">
        <v>297</v>
      </c>
      <c r="C186" s="46" t="s">
        <v>41</v>
      </c>
      <c r="D186" s="46" t="s">
        <v>124</v>
      </c>
      <c r="E186" s="46" t="s">
        <v>66</v>
      </c>
      <c r="F186" s="46" t="s">
        <v>125</v>
      </c>
      <c r="G186" s="48">
        <v>26</v>
      </c>
    </row>
    <row r="187" spans="1:7" ht="16.5" x14ac:dyDescent="0.3">
      <c r="A187">
        <v>171</v>
      </c>
      <c r="B187" s="46" t="s">
        <v>298</v>
      </c>
      <c r="C187" s="46" t="s">
        <v>41</v>
      </c>
      <c r="D187" s="46" t="s">
        <v>33</v>
      </c>
      <c r="E187" s="46" t="s">
        <v>66</v>
      </c>
      <c r="F187" s="46" t="s">
        <v>127</v>
      </c>
      <c r="G187" s="48">
        <v>42</v>
      </c>
    </row>
    <row r="188" spans="1:7" ht="16.5" x14ac:dyDescent="0.3">
      <c r="A188">
        <v>172</v>
      </c>
      <c r="B188" s="46" t="s">
        <v>299</v>
      </c>
      <c r="C188" s="46" t="s">
        <v>41</v>
      </c>
      <c r="D188" s="46" t="s">
        <v>126</v>
      </c>
      <c r="E188" s="46" t="s">
        <v>66</v>
      </c>
      <c r="F188" s="46" t="s">
        <v>127</v>
      </c>
      <c r="G188" s="48">
        <v>49</v>
      </c>
    </row>
    <row r="189" spans="1:7" ht="16.5" x14ac:dyDescent="0.3">
      <c r="A189">
        <v>173</v>
      </c>
      <c r="B189" s="46" t="s">
        <v>300</v>
      </c>
      <c r="C189" s="46" t="s">
        <v>46</v>
      </c>
      <c r="D189" s="46" t="s">
        <v>32</v>
      </c>
      <c r="E189" s="46" t="s">
        <v>66</v>
      </c>
      <c r="F189" s="46" t="s">
        <v>128</v>
      </c>
      <c r="G189" s="48">
        <v>40</v>
      </c>
    </row>
    <row r="190" spans="1:7" ht="16.5" x14ac:dyDescent="0.3">
      <c r="A190">
        <v>174</v>
      </c>
      <c r="B190" s="46" t="s">
        <v>301</v>
      </c>
      <c r="C190" s="46" t="s">
        <v>46</v>
      </c>
      <c r="D190" s="46" t="s">
        <v>32</v>
      </c>
      <c r="E190" s="46" t="s">
        <v>66</v>
      </c>
      <c r="F190" s="46" t="s">
        <v>128</v>
      </c>
      <c r="G190" s="48">
        <v>34</v>
      </c>
    </row>
    <row r="191" spans="1:7" ht="16.5" x14ac:dyDescent="0.3">
      <c r="A191">
        <v>175</v>
      </c>
      <c r="B191" s="46" t="s">
        <v>302</v>
      </c>
      <c r="C191" s="46" t="s">
        <v>41</v>
      </c>
      <c r="D191" s="46" t="s">
        <v>33</v>
      </c>
      <c r="E191" s="46" t="s">
        <v>66</v>
      </c>
      <c r="F191" s="46" t="s">
        <v>127</v>
      </c>
      <c r="G191" s="48">
        <v>28</v>
      </c>
    </row>
    <row r="192" spans="1:7" ht="16.5" x14ac:dyDescent="0.3">
      <c r="A192">
        <v>176</v>
      </c>
      <c r="B192" s="46" t="s">
        <v>303</v>
      </c>
      <c r="C192" s="46" t="s">
        <v>41</v>
      </c>
      <c r="D192" s="46" t="s">
        <v>126</v>
      </c>
      <c r="E192" s="46" t="s">
        <v>66</v>
      </c>
      <c r="F192" s="46" t="s">
        <v>127</v>
      </c>
      <c r="G192" s="48">
        <v>43</v>
      </c>
    </row>
    <row r="193" spans="1:7" ht="16.5" x14ac:dyDescent="0.3">
      <c r="A193">
        <v>177</v>
      </c>
      <c r="B193" s="46" t="s">
        <v>304</v>
      </c>
      <c r="C193" s="46" t="s">
        <v>41</v>
      </c>
      <c r="D193" s="46" t="s">
        <v>33</v>
      </c>
      <c r="E193" s="46" t="s">
        <v>66</v>
      </c>
      <c r="F193" s="46" t="s">
        <v>127</v>
      </c>
      <c r="G193" s="48">
        <v>36</v>
      </c>
    </row>
    <row r="194" spans="1:7" ht="16.5" x14ac:dyDescent="0.3">
      <c r="A194">
        <v>178</v>
      </c>
      <c r="B194" s="46" t="s">
        <v>305</v>
      </c>
      <c r="C194" s="46" t="s">
        <v>41</v>
      </c>
      <c r="D194" s="46" t="s">
        <v>126</v>
      </c>
      <c r="E194" s="46" t="s">
        <v>66</v>
      </c>
      <c r="F194" s="46" t="s">
        <v>125</v>
      </c>
      <c r="G194" s="48">
        <v>31</v>
      </c>
    </row>
    <row r="195" spans="1:7" ht="16.5" x14ac:dyDescent="0.3">
      <c r="A195">
        <v>179</v>
      </c>
      <c r="B195" s="46" t="s">
        <v>306</v>
      </c>
      <c r="C195" s="46" t="s">
        <v>46</v>
      </c>
      <c r="D195" s="46" t="s">
        <v>124</v>
      </c>
      <c r="E195" s="46" t="s">
        <v>66</v>
      </c>
      <c r="F195" s="46" t="s">
        <v>125</v>
      </c>
      <c r="G195" s="48">
        <v>55</v>
      </c>
    </row>
    <row r="196" spans="1:7" ht="16.5" x14ac:dyDescent="0.3">
      <c r="A196">
        <v>180</v>
      </c>
      <c r="B196" s="46" t="s">
        <v>307</v>
      </c>
      <c r="C196" s="46" t="s">
        <v>41</v>
      </c>
      <c r="D196" s="46" t="s">
        <v>126</v>
      </c>
      <c r="E196" s="46" t="s">
        <v>66</v>
      </c>
      <c r="F196" s="46" t="s">
        <v>125</v>
      </c>
      <c r="G196" s="48">
        <v>36</v>
      </c>
    </row>
    <row r="197" spans="1:7" ht="16.5" x14ac:dyDescent="0.3">
      <c r="A197">
        <v>181</v>
      </c>
      <c r="B197" s="46" t="s">
        <v>309</v>
      </c>
      <c r="C197" s="46" t="s">
        <v>41</v>
      </c>
      <c r="D197" s="46" t="s">
        <v>126</v>
      </c>
      <c r="E197" s="46" t="s">
        <v>66</v>
      </c>
      <c r="F197" s="46" t="s">
        <v>127</v>
      </c>
      <c r="G197" s="48">
        <v>41</v>
      </c>
    </row>
    <row r="198" spans="1:7" ht="16.5" x14ac:dyDescent="0.3">
      <c r="A198">
        <v>182</v>
      </c>
      <c r="B198" s="46" t="s">
        <v>310</v>
      </c>
      <c r="C198" s="46" t="s">
        <v>46</v>
      </c>
      <c r="D198" s="46" t="s">
        <v>126</v>
      </c>
      <c r="E198" s="46" t="s">
        <v>66</v>
      </c>
      <c r="F198" s="46" t="s">
        <v>125</v>
      </c>
      <c r="G198" s="48">
        <v>41</v>
      </c>
    </row>
    <row r="199" spans="1:7" ht="16.5" x14ac:dyDescent="0.3">
      <c r="A199">
        <v>183</v>
      </c>
      <c r="B199" s="46" t="s">
        <v>311</v>
      </c>
      <c r="C199" s="46" t="s">
        <v>41</v>
      </c>
      <c r="D199" s="46" t="s">
        <v>124</v>
      </c>
      <c r="E199" s="46" t="s">
        <v>66</v>
      </c>
      <c r="F199" s="46" t="s">
        <v>125</v>
      </c>
      <c r="G199" s="48">
        <v>22</v>
      </c>
    </row>
    <row r="200" spans="1:7" ht="16.5" x14ac:dyDescent="0.3">
      <c r="A200">
        <v>184</v>
      </c>
      <c r="B200" s="59" t="s">
        <v>319</v>
      </c>
      <c r="C200" s="59" t="s">
        <v>41</v>
      </c>
      <c r="D200" s="46" t="s">
        <v>124</v>
      </c>
      <c r="E200" s="59" t="s">
        <v>66</v>
      </c>
      <c r="F200" s="59" t="s">
        <v>125</v>
      </c>
      <c r="G200" s="48">
        <v>34</v>
      </c>
    </row>
    <row r="201" spans="1:7" ht="16.5" x14ac:dyDescent="0.3">
      <c r="A201">
        <v>185</v>
      </c>
      <c r="B201" s="59" t="s">
        <v>320</v>
      </c>
      <c r="C201" s="59" t="s">
        <v>41</v>
      </c>
      <c r="D201" s="46" t="s">
        <v>124</v>
      </c>
      <c r="E201" s="59" t="s">
        <v>66</v>
      </c>
      <c r="F201" s="59" t="s">
        <v>125</v>
      </c>
      <c r="G201" s="48">
        <v>28</v>
      </c>
    </row>
    <row r="202" spans="1:7" ht="16.5" x14ac:dyDescent="0.3">
      <c r="A202">
        <v>186</v>
      </c>
      <c r="B202" s="59" t="s">
        <v>328</v>
      </c>
      <c r="C202" s="59" t="s">
        <v>46</v>
      </c>
      <c r="D202" s="59" t="s">
        <v>33</v>
      </c>
      <c r="E202" s="59" t="s">
        <v>66</v>
      </c>
      <c r="F202" s="59" t="s">
        <v>330</v>
      </c>
      <c r="G202" s="66">
        <v>36</v>
      </c>
    </row>
    <row r="203" spans="1:7" ht="16.5" x14ac:dyDescent="0.3">
      <c r="A203">
        <v>187</v>
      </c>
      <c r="B203" s="59" t="s">
        <v>329</v>
      </c>
      <c r="C203" s="59" t="s">
        <v>46</v>
      </c>
      <c r="D203" s="59" t="s">
        <v>32</v>
      </c>
      <c r="E203" s="59" t="s">
        <v>66</v>
      </c>
      <c r="F203" s="59" t="s">
        <v>129</v>
      </c>
      <c r="G203" s="66">
        <v>39</v>
      </c>
    </row>
    <row r="204" spans="1:7" ht="16.5" x14ac:dyDescent="0.3">
      <c r="A204">
        <v>188</v>
      </c>
      <c r="B204" s="59" t="s">
        <v>496</v>
      </c>
      <c r="C204" s="59" t="s">
        <v>41</v>
      </c>
      <c r="D204" s="59" t="s">
        <v>124</v>
      </c>
      <c r="E204" s="59" t="s">
        <v>66</v>
      </c>
      <c r="F204" s="59" t="s">
        <v>125</v>
      </c>
      <c r="G204" s="66">
        <v>32</v>
      </c>
    </row>
    <row r="205" spans="1:7" ht="16.5" x14ac:dyDescent="0.3">
      <c r="A205">
        <v>189</v>
      </c>
      <c r="B205" s="59" t="s">
        <v>497</v>
      </c>
      <c r="C205" s="59" t="s">
        <v>46</v>
      </c>
      <c r="D205" s="59" t="s">
        <v>126</v>
      </c>
      <c r="E205" s="59" t="s">
        <v>66</v>
      </c>
      <c r="F205" s="59" t="s">
        <v>125</v>
      </c>
      <c r="G205" s="84">
        <v>22</v>
      </c>
    </row>
    <row r="206" spans="1:7" ht="16.5" x14ac:dyDescent="0.3">
      <c r="B206" s="59"/>
      <c r="C206" s="59"/>
      <c r="D206" s="59"/>
      <c r="E206" s="59"/>
      <c r="F206" s="59"/>
      <c r="G206" s="66"/>
    </row>
    <row r="207" spans="1:7" ht="16.5" x14ac:dyDescent="0.3">
      <c r="B207" s="59"/>
      <c r="C207" s="59"/>
      <c r="D207" s="59"/>
      <c r="E207" s="59"/>
      <c r="F207" s="59"/>
      <c r="G207" s="66"/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zoomScale="96" zoomScaleNormal="96" workbookViewId="0">
      <selection activeCell="I27" sqref="I27"/>
    </sheetView>
  </sheetViews>
  <sheetFormatPr baseColWidth="10" defaultRowHeight="15" x14ac:dyDescent="0.25"/>
  <cols>
    <col min="1" max="1" width="4.5703125" style="71" bestFit="1" customWidth="1"/>
    <col min="2" max="2" width="51.5703125" bestFit="1" customWidth="1"/>
    <col min="3" max="3" width="11.42578125" bestFit="1" customWidth="1"/>
    <col min="4" max="4" width="12.7109375" bestFit="1" customWidth="1"/>
    <col min="5" max="5" width="63.28515625" customWidth="1"/>
    <col min="6" max="6" width="21" bestFit="1" customWidth="1"/>
    <col min="7" max="7" width="17.42578125" bestFit="1" customWidth="1"/>
    <col min="8" max="8" width="14.28515625" bestFit="1" customWidth="1"/>
    <col min="9" max="9" width="33.85546875" bestFit="1" customWidth="1"/>
    <col min="10" max="10" width="35.7109375" bestFit="1" customWidth="1"/>
  </cols>
  <sheetData>
    <row r="1" spans="1:9" ht="23.25" x14ac:dyDescent="0.35">
      <c r="A1" s="61"/>
      <c r="B1" s="61"/>
      <c r="C1" s="61"/>
      <c r="D1" s="61"/>
      <c r="E1" s="78" t="s">
        <v>338</v>
      </c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ht="15.75" x14ac:dyDescent="0.25">
      <c r="A3" s="61"/>
      <c r="B3" s="62" t="s">
        <v>482</v>
      </c>
      <c r="C3" s="62" t="s">
        <v>483</v>
      </c>
      <c r="D3" s="62" t="s">
        <v>484</v>
      </c>
      <c r="E3" s="62" t="s">
        <v>485</v>
      </c>
      <c r="F3" s="62" t="s">
        <v>486</v>
      </c>
      <c r="G3" s="62" t="s">
        <v>487</v>
      </c>
      <c r="H3" s="62" t="s">
        <v>488</v>
      </c>
      <c r="I3" s="62" t="s">
        <v>489</v>
      </c>
    </row>
    <row r="4" spans="1:9" ht="16.5" x14ac:dyDescent="0.3">
      <c r="A4" s="61"/>
      <c r="B4" s="30" t="s">
        <v>478</v>
      </c>
      <c r="C4" s="30" t="s">
        <v>340</v>
      </c>
      <c r="D4" s="30" t="s">
        <v>479</v>
      </c>
      <c r="E4" s="30" t="s">
        <v>459</v>
      </c>
      <c r="F4" s="30" t="s">
        <v>325</v>
      </c>
      <c r="G4" s="30">
        <v>2026</v>
      </c>
      <c r="H4" s="30" t="s">
        <v>476</v>
      </c>
      <c r="I4" s="30" t="s">
        <v>465</v>
      </c>
    </row>
    <row r="5" spans="1:9" ht="16.5" x14ac:dyDescent="0.3">
      <c r="A5" s="61"/>
      <c r="B5" s="63">
        <f>MAX(A32:A149)</f>
        <v>115</v>
      </c>
      <c r="C5" s="63">
        <f>COUNTIF(C$32:C$149,"Masculino")</f>
        <v>84</v>
      </c>
      <c r="D5" s="63">
        <f>COUNTIF(D$32:D$149,"Doctorado")</f>
        <v>65</v>
      </c>
      <c r="E5" s="63">
        <f>COUNTIF(E$32:E$149,"Maestría en Optomecatrónica")</f>
        <v>7</v>
      </c>
      <c r="F5" s="63">
        <f>COUNTIF(F$32:F$149,F4)</f>
        <v>3</v>
      </c>
      <c r="G5" s="63">
        <f>COUNTIF(G$32:G$149,G4)</f>
        <v>16</v>
      </c>
      <c r="H5" s="63">
        <f>COUNTIF(H$32:H$149,"Ninguna")</f>
        <v>0</v>
      </c>
      <c r="I5" s="63">
        <f>COUNTIF(I$32:I$149,I4)</f>
        <v>4</v>
      </c>
    </row>
    <row r="6" spans="1:9" ht="16.5" x14ac:dyDescent="0.3">
      <c r="A6" s="61"/>
      <c r="B6" s="64"/>
      <c r="C6" s="30" t="s">
        <v>345</v>
      </c>
      <c r="D6" s="30" t="s">
        <v>480</v>
      </c>
      <c r="E6" s="30" t="s">
        <v>458</v>
      </c>
      <c r="F6" s="30" t="s">
        <v>481</v>
      </c>
      <c r="G6" s="30">
        <v>2025</v>
      </c>
      <c r="H6" s="30" t="s">
        <v>323</v>
      </c>
      <c r="I6" s="30" t="s">
        <v>464</v>
      </c>
    </row>
    <row r="7" spans="1:9" ht="16.5" x14ac:dyDescent="0.3">
      <c r="A7" s="61"/>
      <c r="B7" s="64"/>
      <c r="C7" s="63">
        <f>COUNTIF(C$32:C$149,"Femenino")</f>
        <v>31</v>
      </c>
      <c r="D7" s="63">
        <f>COUNTIF(D$32:D$149,"Maestría")</f>
        <v>50</v>
      </c>
      <c r="E7" s="63">
        <f>COUNTIF(E$32:E$149,"Maestría en Ciencias (ÓPTICA)")</f>
        <v>20</v>
      </c>
      <c r="F7" s="63">
        <f>COUNTIF(F$32:F$149,F6)</f>
        <v>0</v>
      </c>
      <c r="G7" s="63">
        <f>COUNTIF(G$32:G$149,G6)</f>
        <v>41</v>
      </c>
      <c r="H7" s="63">
        <f>COUNTIF(H$32:H$149,H6)</f>
        <v>115</v>
      </c>
      <c r="I7" s="63">
        <f>COUNTIF(I$32:I$149,I6)</f>
        <v>9</v>
      </c>
    </row>
    <row r="8" spans="1:9" ht="16.5" x14ac:dyDescent="0.3">
      <c r="A8" s="61"/>
      <c r="B8" s="64"/>
      <c r="C8" s="64"/>
      <c r="D8" s="64"/>
      <c r="E8" s="30" t="s">
        <v>456</v>
      </c>
      <c r="F8" s="30" t="s">
        <v>461</v>
      </c>
      <c r="G8" s="30">
        <v>2024</v>
      </c>
      <c r="H8" s="30" t="s">
        <v>477</v>
      </c>
      <c r="I8" s="30" t="s">
        <v>463</v>
      </c>
    </row>
    <row r="9" spans="1:9" ht="16.5" x14ac:dyDescent="0.3">
      <c r="A9" s="61"/>
      <c r="B9" s="64"/>
      <c r="C9" s="63"/>
      <c r="D9" s="64"/>
      <c r="E9" s="63">
        <f>COUNTIF(E$32:E$149,"Doctorado en Ciencias (ÓPTICA)")</f>
        <v>32</v>
      </c>
      <c r="F9" s="63">
        <f>COUNTIF(F$32:F$149,F8)</f>
        <v>1</v>
      </c>
      <c r="G9" s="63">
        <f>COUNTIF(G$32:G$149,G8)</f>
        <v>21</v>
      </c>
      <c r="H9" s="63">
        <f>COUNTIF(H$32:H$149,"CONACYT - SENER")</f>
        <v>0</v>
      </c>
      <c r="I9" s="63">
        <f>COUNTIF(I$32:I$149,I8)</f>
        <v>28</v>
      </c>
    </row>
    <row r="10" spans="1:9" ht="16.5" x14ac:dyDescent="0.3">
      <c r="A10" s="61"/>
      <c r="B10" s="64"/>
      <c r="C10" s="64"/>
      <c r="D10" s="64"/>
      <c r="E10" s="30" t="s">
        <v>460</v>
      </c>
      <c r="F10" s="30" t="s">
        <v>324</v>
      </c>
      <c r="G10" s="30">
        <v>2023</v>
      </c>
      <c r="H10" s="30"/>
      <c r="I10" s="30" t="s">
        <v>466</v>
      </c>
    </row>
    <row r="11" spans="1:9" ht="16.5" x14ac:dyDescent="0.3">
      <c r="A11" s="61"/>
      <c r="B11" s="64"/>
      <c r="C11" s="64"/>
      <c r="D11" s="64"/>
      <c r="E11" s="63">
        <f>COUNTIF(E$32:E$149,"Maestría Interinstitucional en Ciencia y Tecnología ")</f>
        <v>23</v>
      </c>
      <c r="F11" s="63">
        <f>COUNTIF(F$32:F$149,F10)</f>
        <v>1</v>
      </c>
      <c r="G11" s="63">
        <f>COUNTIF(G$32:G$149,G10)</f>
        <v>17</v>
      </c>
      <c r="H11" s="63"/>
      <c r="I11" s="63">
        <f>COUNTIF(I$32:I$149,I10)</f>
        <v>6</v>
      </c>
    </row>
    <row r="12" spans="1:9" ht="16.5" x14ac:dyDescent="0.3">
      <c r="A12" s="61"/>
      <c r="B12" s="64"/>
      <c r="C12" s="64"/>
      <c r="D12" s="64"/>
      <c r="E12" s="30" t="s">
        <v>457</v>
      </c>
      <c r="F12" s="30" t="s">
        <v>333</v>
      </c>
      <c r="G12" s="30">
        <v>2022</v>
      </c>
      <c r="H12" s="64"/>
      <c r="I12" s="30" t="s">
        <v>467</v>
      </c>
    </row>
    <row r="13" spans="1:9" ht="16.5" x14ac:dyDescent="0.3">
      <c r="A13" s="61"/>
      <c r="B13" s="64"/>
      <c r="C13" s="64"/>
      <c r="D13" s="64"/>
      <c r="E13" s="63">
        <f>COUNTIF(E$32:E$149,"Doctorado Interinstitucional en Ciencia y Tecnología ")</f>
        <v>33</v>
      </c>
      <c r="F13" s="63">
        <f>COUNTIF(F$32:F$149,F12)</f>
        <v>106</v>
      </c>
      <c r="G13" s="63">
        <f>COUNTIF(G$32:G$149,G12)</f>
        <v>13</v>
      </c>
      <c r="H13" s="64"/>
      <c r="I13" s="63">
        <f>COUNTIF(I$32:I$149,I12)</f>
        <v>2</v>
      </c>
    </row>
    <row r="14" spans="1:9" ht="16.5" x14ac:dyDescent="0.3">
      <c r="A14" s="61"/>
      <c r="B14" s="64"/>
      <c r="C14" s="64"/>
      <c r="D14" s="64"/>
      <c r="E14" s="64"/>
      <c r="F14" s="30" t="s">
        <v>332</v>
      </c>
      <c r="G14" s="30">
        <v>2021</v>
      </c>
      <c r="H14" s="64"/>
      <c r="I14" s="30" t="s">
        <v>475</v>
      </c>
    </row>
    <row r="15" spans="1:9" ht="16.5" x14ac:dyDescent="0.3">
      <c r="A15" s="61"/>
      <c r="B15" s="64"/>
      <c r="C15" s="64"/>
      <c r="D15" s="64"/>
      <c r="E15" s="64"/>
      <c r="F15" s="63">
        <f>COUNTIF(F$32:F$149,F14)</f>
        <v>2</v>
      </c>
      <c r="G15" s="63">
        <f>COUNTIF(G$32:G$149,G14)</f>
        <v>7</v>
      </c>
      <c r="H15" s="64"/>
      <c r="I15" s="63">
        <f>COUNTIF(I$32:I$149,"Robótica y sistemas de control")</f>
        <v>0</v>
      </c>
    </row>
    <row r="16" spans="1:9" ht="16.5" x14ac:dyDescent="0.3">
      <c r="A16" s="61"/>
      <c r="B16" s="64"/>
      <c r="C16" s="64"/>
      <c r="D16" s="64"/>
      <c r="E16" s="64"/>
      <c r="F16" s="30" t="s">
        <v>326</v>
      </c>
      <c r="G16" s="30">
        <v>2020</v>
      </c>
      <c r="H16" s="64"/>
      <c r="I16" s="30" t="s">
        <v>471</v>
      </c>
    </row>
    <row r="17" spans="1:9" ht="16.5" x14ac:dyDescent="0.3">
      <c r="A17" s="61"/>
      <c r="B17" s="64"/>
      <c r="C17" s="64"/>
      <c r="D17" s="64"/>
      <c r="E17" s="64"/>
      <c r="F17" s="63">
        <f>COUNTIF(F$32:F$149,F16)</f>
        <v>1</v>
      </c>
      <c r="G17" s="63">
        <f>COUNTIF(G$32:G$149,G16)</f>
        <v>0</v>
      </c>
      <c r="H17" s="64"/>
      <c r="I17" s="63">
        <f>COUNTIF(I$32:I$149,I16)</f>
        <v>2</v>
      </c>
    </row>
    <row r="18" spans="1:9" ht="16.5" x14ac:dyDescent="0.3">
      <c r="A18" s="61"/>
      <c r="B18" s="64"/>
      <c r="C18" s="64"/>
      <c r="D18" s="64"/>
      <c r="E18" s="64"/>
      <c r="F18" s="30" t="s">
        <v>462</v>
      </c>
      <c r="G18" s="32"/>
      <c r="H18" s="64"/>
      <c r="I18" s="30" t="s">
        <v>474</v>
      </c>
    </row>
    <row r="19" spans="1:9" ht="16.5" x14ac:dyDescent="0.3">
      <c r="A19" s="61"/>
      <c r="B19" s="64"/>
      <c r="C19" s="64"/>
      <c r="D19" s="64"/>
      <c r="E19" s="64"/>
      <c r="F19" s="63">
        <f>COUNTIF(F$32:F$149,F18)</f>
        <v>1</v>
      </c>
      <c r="G19" s="63"/>
      <c r="H19" s="64"/>
      <c r="I19" s="63">
        <f>COUNTIF(I$32:I$149,I18)</f>
        <v>14</v>
      </c>
    </row>
    <row r="20" spans="1:9" ht="16.5" x14ac:dyDescent="0.3">
      <c r="A20" s="61"/>
      <c r="B20" s="64"/>
      <c r="C20" s="64"/>
      <c r="D20" s="64"/>
      <c r="E20" s="64"/>
      <c r="F20" s="64"/>
      <c r="G20" s="63"/>
      <c r="H20" s="64"/>
      <c r="I20" s="30" t="s">
        <v>472</v>
      </c>
    </row>
    <row r="21" spans="1:9" ht="16.5" x14ac:dyDescent="0.3">
      <c r="A21" s="61"/>
      <c r="B21" s="64"/>
      <c r="C21" s="64"/>
      <c r="D21" s="64"/>
      <c r="E21" s="64"/>
      <c r="F21" s="64"/>
      <c r="G21" s="63"/>
      <c r="H21" s="64"/>
      <c r="I21" s="63">
        <f>COUNTIF(I$32:I$149,I20)</f>
        <v>1</v>
      </c>
    </row>
    <row r="22" spans="1:9" ht="16.5" x14ac:dyDescent="0.3">
      <c r="A22" s="61"/>
      <c r="B22" s="64"/>
      <c r="C22" s="64"/>
      <c r="D22" s="64"/>
      <c r="E22" s="64"/>
      <c r="F22" s="64"/>
      <c r="G22" s="63"/>
      <c r="H22" s="64"/>
      <c r="I22" s="30" t="s">
        <v>469</v>
      </c>
    </row>
    <row r="23" spans="1:9" ht="16.5" x14ac:dyDescent="0.3">
      <c r="A23" s="61"/>
      <c r="B23" s="64"/>
      <c r="C23" s="64"/>
      <c r="D23" s="64"/>
      <c r="E23" s="64"/>
      <c r="F23" s="64"/>
      <c r="G23" s="63"/>
      <c r="H23" s="64"/>
      <c r="I23" s="63">
        <f>COUNTIF(I$32:I$149,I22)</f>
        <v>15</v>
      </c>
    </row>
    <row r="24" spans="1:9" ht="16.5" x14ac:dyDescent="0.3">
      <c r="A24" s="61"/>
      <c r="B24" s="64"/>
      <c r="C24" s="64"/>
      <c r="D24" s="64"/>
      <c r="E24" s="64"/>
      <c r="F24" s="64"/>
      <c r="G24" s="64"/>
      <c r="H24" s="64"/>
      <c r="I24" s="30" t="s">
        <v>470</v>
      </c>
    </row>
    <row r="25" spans="1:9" ht="16.5" x14ac:dyDescent="0.3">
      <c r="A25" s="61"/>
      <c r="B25" s="64"/>
      <c r="C25" s="64"/>
      <c r="D25" s="64"/>
      <c r="E25" s="64"/>
      <c r="F25" s="64"/>
      <c r="G25" s="64"/>
      <c r="H25" s="64"/>
      <c r="I25" s="63">
        <f>COUNTIF(I$32:I$149,I24)</f>
        <v>24</v>
      </c>
    </row>
    <row r="26" spans="1:9" ht="16.5" x14ac:dyDescent="0.3">
      <c r="A26" s="61"/>
      <c r="B26" s="64"/>
      <c r="C26" s="64"/>
      <c r="D26" s="64"/>
      <c r="E26" s="64"/>
      <c r="F26" s="64"/>
      <c r="G26" s="64"/>
      <c r="H26" s="64"/>
      <c r="I26" s="33" t="s">
        <v>473</v>
      </c>
    </row>
    <row r="27" spans="1:9" ht="16.5" x14ac:dyDescent="0.3">
      <c r="A27" s="61"/>
      <c r="B27" s="64"/>
      <c r="C27" s="64"/>
      <c r="D27" s="64"/>
      <c r="E27" s="64"/>
      <c r="F27" s="64"/>
      <c r="G27" s="64"/>
      <c r="H27" s="64"/>
      <c r="I27" s="63">
        <f>COUNTIF(I$32:I$149,I26)</f>
        <v>1</v>
      </c>
    </row>
    <row r="28" spans="1:9" ht="16.5" x14ac:dyDescent="0.3">
      <c r="A28" s="61"/>
      <c r="B28" s="64"/>
      <c r="C28" s="64"/>
      <c r="D28" s="64"/>
      <c r="E28" s="64"/>
      <c r="F28" s="64"/>
      <c r="G28" s="64"/>
      <c r="H28" s="64"/>
      <c r="I28" s="33" t="s">
        <v>468</v>
      </c>
    </row>
    <row r="29" spans="1:9" s="71" customFormat="1" ht="16.5" x14ac:dyDescent="0.3">
      <c r="A29" s="61"/>
      <c r="B29" s="72"/>
      <c r="C29" s="72"/>
      <c r="D29" s="72"/>
      <c r="E29" s="72"/>
      <c r="F29" s="72"/>
      <c r="G29" s="72"/>
      <c r="H29" s="72"/>
      <c r="I29" s="73">
        <f>COUNTIF(I$32:I$149,"Por definir")</f>
        <v>9</v>
      </c>
    </row>
    <row r="30" spans="1:9" s="71" customFormat="1" x14ac:dyDescent="0.25">
      <c r="A30" s="61"/>
      <c r="B30" s="74"/>
      <c r="C30" s="74"/>
      <c r="D30" s="74"/>
      <c r="E30" s="74"/>
      <c r="F30" s="74"/>
      <c r="G30" s="74"/>
      <c r="H30" s="74"/>
      <c r="I30" s="74"/>
    </row>
    <row r="31" spans="1:9" s="71" customFormat="1" ht="17.25" thickBot="1" x14ac:dyDescent="0.3">
      <c r="A31" s="65"/>
      <c r="B31" s="75" t="s">
        <v>490</v>
      </c>
      <c r="C31" s="76" t="s">
        <v>483</v>
      </c>
      <c r="D31" s="76" t="s">
        <v>484</v>
      </c>
      <c r="E31" s="75" t="s">
        <v>491</v>
      </c>
      <c r="F31" s="76" t="s">
        <v>486</v>
      </c>
      <c r="G31" s="76" t="s">
        <v>492</v>
      </c>
      <c r="H31" s="75" t="s">
        <v>493</v>
      </c>
      <c r="I31" s="77" t="s">
        <v>494</v>
      </c>
    </row>
    <row r="32" spans="1:9" ht="17.25" thickTop="1" x14ac:dyDescent="0.25">
      <c r="A32" s="61">
        <v>1</v>
      </c>
      <c r="B32" s="34" t="s">
        <v>339</v>
      </c>
      <c r="C32" s="38" t="s">
        <v>340</v>
      </c>
      <c r="D32" s="38" t="s">
        <v>479</v>
      </c>
      <c r="E32" s="38" t="s">
        <v>456</v>
      </c>
      <c r="F32" s="38" t="s">
        <v>332</v>
      </c>
      <c r="G32" s="40">
        <v>2025</v>
      </c>
      <c r="H32" s="41" t="s">
        <v>323</v>
      </c>
      <c r="I32" s="67" t="s">
        <v>463</v>
      </c>
    </row>
    <row r="33" spans="1:9" ht="16.5" x14ac:dyDescent="0.25">
      <c r="A33" s="61">
        <v>2</v>
      </c>
      <c r="B33" s="34" t="s">
        <v>341</v>
      </c>
      <c r="C33" s="38" t="s">
        <v>340</v>
      </c>
      <c r="D33" s="38" t="s">
        <v>479</v>
      </c>
      <c r="E33" s="38" t="s">
        <v>456</v>
      </c>
      <c r="F33" s="38" t="s">
        <v>324</v>
      </c>
      <c r="G33" s="40">
        <v>2024</v>
      </c>
      <c r="H33" s="41" t="s">
        <v>323</v>
      </c>
      <c r="I33" s="68" t="s">
        <v>463</v>
      </c>
    </row>
    <row r="34" spans="1:9" ht="16.5" x14ac:dyDescent="0.25">
      <c r="A34" s="61">
        <v>3</v>
      </c>
      <c r="B34" s="34" t="s">
        <v>342</v>
      </c>
      <c r="C34" s="39" t="s">
        <v>340</v>
      </c>
      <c r="D34" s="38" t="s">
        <v>479</v>
      </c>
      <c r="E34" s="38" t="s">
        <v>456</v>
      </c>
      <c r="F34" s="38" t="s">
        <v>333</v>
      </c>
      <c r="G34" s="40">
        <v>2023</v>
      </c>
      <c r="H34" s="41" t="s">
        <v>323</v>
      </c>
      <c r="I34" s="68" t="s">
        <v>463</v>
      </c>
    </row>
    <row r="35" spans="1:9" ht="16.5" x14ac:dyDescent="0.25">
      <c r="A35" s="61">
        <v>4</v>
      </c>
      <c r="B35" s="34" t="s">
        <v>343</v>
      </c>
      <c r="C35" s="38" t="s">
        <v>340</v>
      </c>
      <c r="D35" s="38" t="s">
        <v>479</v>
      </c>
      <c r="E35" s="38" t="s">
        <v>456</v>
      </c>
      <c r="F35" s="38" t="s">
        <v>333</v>
      </c>
      <c r="G35" s="40">
        <v>2025</v>
      </c>
      <c r="H35" s="41" t="s">
        <v>323</v>
      </c>
      <c r="I35" s="68" t="s">
        <v>464</v>
      </c>
    </row>
    <row r="36" spans="1:9" ht="16.5" x14ac:dyDescent="0.25">
      <c r="A36" s="61">
        <v>5</v>
      </c>
      <c r="B36" s="35" t="s">
        <v>344</v>
      </c>
      <c r="C36" s="39" t="s">
        <v>345</v>
      </c>
      <c r="D36" s="38" t="s">
        <v>479</v>
      </c>
      <c r="E36" s="38" t="s">
        <v>456</v>
      </c>
      <c r="F36" s="38" t="s">
        <v>333</v>
      </c>
      <c r="G36" s="40">
        <v>2024</v>
      </c>
      <c r="H36" s="41" t="s">
        <v>323</v>
      </c>
      <c r="I36" s="38" t="s">
        <v>465</v>
      </c>
    </row>
    <row r="37" spans="1:9" ht="16.5" x14ac:dyDescent="0.25">
      <c r="A37" s="61">
        <v>6</v>
      </c>
      <c r="B37" s="35" t="s">
        <v>346</v>
      </c>
      <c r="C37" s="38" t="s">
        <v>340</v>
      </c>
      <c r="D37" s="38" t="s">
        <v>479</v>
      </c>
      <c r="E37" s="38" t="s">
        <v>456</v>
      </c>
      <c r="F37" s="38" t="s">
        <v>325</v>
      </c>
      <c r="G37" s="40">
        <v>2023</v>
      </c>
      <c r="H37" s="41" t="s">
        <v>323</v>
      </c>
      <c r="I37" s="38" t="s">
        <v>463</v>
      </c>
    </row>
    <row r="38" spans="1:9" ht="16.5" x14ac:dyDescent="0.25">
      <c r="A38" s="61">
        <v>7</v>
      </c>
      <c r="B38" s="35" t="s">
        <v>347</v>
      </c>
      <c r="C38" s="38" t="s">
        <v>345</v>
      </c>
      <c r="D38" s="38" t="s">
        <v>479</v>
      </c>
      <c r="E38" s="38" t="s">
        <v>456</v>
      </c>
      <c r="F38" s="38" t="s">
        <v>333</v>
      </c>
      <c r="G38" s="40">
        <v>2022</v>
      </c>
      <c r="H38" s="41" t="s">
        <v>323</v>
      </c>
      <c r="I38" s="38" t="s">
        <v>464</v>
      </c>
    </row>
    <row r="39" spans="1:9" ht="16.5" x14ac:dyDescent="0.25">
      <c r="A39" s="61">
        <v>8</v>
      </c>
      <c r="B39" s="35" t="s">
        <v>348</v>
      </c>
      <c r="C39" s="38" t="s">
        <v>345</v>
      </c>
      <c r="D39" s="38" t="s">
        <v>479</v>
      </c>
      <c r="E39" s="38" t="s">
        <v>456</v>
      </c>
      <c r="F39" s="38" t="s">
        <v>333</v>
      </c>
      <c r="G39" s="40">
        <v>2025</v>
      </c>
      <c r="H39" s="41" t="s">
        <v>323</v>
      </c>
      <c r="I39" s="38" t="s">
        <v>463</v>
      </c>
    </row>
    <row r="40" spans="1:9" ht="16.5" x14ac:dyDescent="0.25">
      <c r="A40" s="61">
        <v>9</v>
      </c>
      <c r="B40" s="35" t="s">
        <v>349</v>
      </c>
      <c r="C40" s="38" t="s">
        <v>340</v>
      </c>
      <c r="D40" s="38" t="s">
        <v>479</v>
      </c>
      <c r="E40" s="38" t="s">
        <v>456</v>
      </c>
      <c r="F40" s="38" t="s">
        <v>333</v>
      </c>
      <c r="G40" s="40">
        <v>2024</v>
      </c>
      <c r="H40" s="41" t="s">
        <v>323</v>
      </c>
      <c r="I40" s="38" t="s">
        <v>466</v>
      </c>
    </row>
    <row r="41" spans="1:9" ht="16.5" x14ac:dyDescent="0.25">
      <c r="A41" s="61">
        <v>10</v>
      </c>
      <c r="B41" s="35" t="s">
        <v>350</v>
      </c>
      <c r="C41" s="38" t="s">
        <v>345</v>
      </c>
      <c r="D41" s="38" t="s">
        <v>479</v>
      </c>
      <c r="E41" s="38" t="s">
        <v>456</v>
      </c>
      <c r="F41" s="38" t="s">
        <v>333</v>
      </c>
      <c r="G41" s="40">
        <v>2022</v>
      </c>
      <c r="H41" s="41" t="s">
        <v>323</v>
      </c>
      <c r="I41" s="38" t="s">
        <v>463</v>
      </c>
    </row>
    <row r="42" spans="1:9" ht="16.5" x14ac:dyDescent="0.25">
      <c r="A42" s="61">
        <v>11</v>
      </c>
      <c r="B42" s="35" t="s">
        <v>351</v>
      </c>
      <c r="C42" s="38" t="s">
        <v>340</v>
      </c>
      <c r="D42" s="38" t="s">
        <v>479</v>
      </c>
      <c r="E42" s="38" t="s">
        <v>456</v>
      </c>
      <c r="F42" s="38" t="s">
        <v>333</v>
      </c>
      <c r="G42" s="40">
        <v>2022</v>
      </c>
      <c r="H42" s="41" t="s">
        <v>323</v>
      </c>
      <c r="I42" s="38" t="s">
        <v>464</v>
      </c>
    </row>
    <row r="43" spans="1:9" ht="16.5" x14ac:dyDescent="0.25">
      <c r="A43" s="61">
        <v>12</v>
      </c>
      <c r="B43" s="35" t="s">
        <v>352</v>
      </c>
      <c r="C43" s="38" t="s">
        <v>345</v>
      </c>
      <c r="D43" s="38" t="s">
        <v>479</v>
      </c>
      <c r="E43" s="38" t="s">
        <v>456</v>
      </c>
      <c r="F43" s="38" t="s">
        <v>333</v>
      </c>
      <c r="G43" s="40">
        <v>2024</v>
      </c>
      <c r="H43" s="41" t="s">
        <v>323</v>
      </c>
      <c r="I43" s="38" t="s">
        <v>463</v>
      </c>
    </row>
    <row r="44" spans="1:9" ht="16.5" x14ac:dyDescent="0.25">
      <c r="A44" s="61">
        <v>13</v>
      </c>
      <c r="B44" s="35" t="s">
        <v>353</v>
      </c>
      <c r="C44" s="38" t="s">
        <v>345</v>
      </c>
      <c r="D44" s="38" t="s">
        <v>479</v>
      </c>
      <c r="E44" s="38" t="s">
        <v>456</v>
      </c>
      <c r="F44" s="38" t="s">
        <v>333</v>
      </c>
      <c r="G44" s="40">
        <v>2025</v>
      </c>
      <c r="H44" s="41" t="s">
        <v>323</v>
      </c>
      <c r="I44" s="38" t="s">
        <v>464</v>
      </c>
    </row>
    <row r="45" spans="1:9" ht="16.5" x14ac:dyDescent="0.25">
      <c r="A45" s="61">
        <v>14</v>
      </c>
      <c r="B45" s="35" t="s">
        <v>354</v>
      </c>
      <c r="C45" s="38" t="s">
        <v>345</v>
      </c>
      <c r="D45" s="38" t="s">
        <v>479</v>
      </c>
      <c r="E45" s="38" t="s">
        <v>456</v>
      </c>
      <c r="F45" s="38" t="s">
        <v>333</v>
      </c>
      <c r="G45" s="40">
        <v>2024</v>
      </c>
      <c r="H45" s="41" t="s">
        <v>323</v>
      </c>
      <c r="I45" s="38" t="s">
        <v>466</v>
      </c>
    </row>
    <row r="46" spans="1:9" ht="16.5" x14ac:dyDescent="0.25">
      <c r="A46" s="61">
        <v>15</v>
      </c>
      <c r="B46" s="35" t="s">
        <v>355</v>
      </c>
      <c r="C46" s="38" t="s">
        <v>345</v>
      </c>
      <c r="D46" s="38" t="s">
        <v>479</v>
      </c>
      <c r="E46" s="38" t="s">
        <v>456</v>
      </c>
      <c r="F46" s="38" t="s">
        <v>333</v>
      </c>
      <c r="G46" s="40">
        <v>2022</v>
      </c>
      <c r="H46" s="41" t="s">
        <v>323</v>
      </c>
      <c r="I46" s="38" t="s">
        <v>463</v>
      </c>
    </row>
    <row r="47" spans="1:9" ht="16.5" x14ac:dyDescent="0.25">
      <c r="A47" s="61">
        <v>16</v>
      </c>
      <c r="B47" s="35" t="s">
        <v>356</v>
      </c>
      <c r="C47" s="38" t="s">
        <v>340</v>
      </c>
      <c r="D47" s="38" t="s">
        <v>479</v>
      </c>
      <c r="E47" s="38" t="s">
        <v>456</v>
      </c>
      <c r="F47" s="38" t="s">
        <v>333</v>
      </c>
      <c r="G47" s="40">
        <v>2022</v>
      </c>
      <c r="H47" s="41" t="s">
        <v>323</v>
      </c>
      <c r="I47" s="38" t="s">
        <v>464</v>
      </c>
    </row>
    <row r="48" spans="1:9" ht="16.5" x14ac:dyDescent="0.25">
      <c r="A48" s="61">
        <v>17</v>
      </c>
      <c r="B48" s="35" t="s">
        <v>357</v>
      </c>
      <c r="C48" s="38" t="s">
        <v>340</v>
      </c>
      <c r="D48" s="38" t="s">
        <v>479</v>
      </c>
      <c r="E48" s="38" t="s">
        <v>456</v>
      </c>
      <c r="F48" s="38" t="s">
        <v>333</v>
      </c>
      <c r="G48" s="40">
        <v>2022</v>
      </c>
      <c r="H48" s="41" t="s">
        <v>323</v>
      </c>
      <c r="I48" s="38" t="s">
        <v>466</v>
      </c>
    </row>
    <row r="49" spans="1:9" ht="16.5" x14ac:dyDescent="0.25">
      <c r="A49" s="61">
        <v>18</v>
      </c>
      <c r="B49" s="35" t="s">
        <v>358</v>
      </c>
      <c r="C49" s="38" t="s">
        <v>340</v>
      </c>
      <c r="D49" s="38" t="s">
        <v>479</v>
      </c>
      <c r="E49" s="38" t="s">
        <v>456</v>
      </c>
      <c r="F49" s="38" t="s">
        <v>333</v>
      </c>
      <c r="G49" s="40">
        <v>2022</v>
      </c>
      <c r="H49" s="41" t="s">
        <v>323</v>
      </c>
      <c r="I49" s="38" t="s">
        <v>463</v>
      </c>
    </row>
    <row r="50" spans="1:9" ht="16.5" x14ac:dyDescent="0.25">
      <c r="A50" s="61">
        <v>19</v>
      </c>
      <c r="B50" s="35" t="s">
        <v>359</v>
      </c>
      <c r="C50" s="38" t="s">
        <v>345</v>
      </c>
      <c r="D50" s="38" t="s">
        <v>479</v>
      </c>
      <c r="E50" s="38" t="s">
        <v>456</v>
      </c>
      <c r="F50" s="38" t="s">
        <v>326</v>
      </c>
      <c r="G50" s="40">
        <v>2023</v>
      </c>
      <c r="H50" s="41" t="s">
        <v>323</v>
      </c>
      <c r="I50" s="38" t="s">
        <v>463</v>
      </c>
    </row>
    <row r="51" spans="1:9" ht="16.5" x14ac:dyDescent="0.25">
      <c r="A51" s="61">
        <v>20</v>
      </c>
      <c r="B51" s="35" t="s">
        <v>360</v>
      </c>
      <c r="C51" s="38" t="s">
        <v>345</v>
      </c>
      <c r="D51" s="38" t="s">
        <v>479</v>
      </c>
      <c r="E51" s="38" t="s">
        <v>456</v>
      </c>
      <c r="F51" s="38" t="s">
        <v>333</v>
      </c>
      <c r="G51" s="40">
        <v>2024</v>
      </c>
      <c r="H51" s="41" t="s">
        <v>323</v>
      </c>
      <c r="I51" s="38" t="s">
        <v>464</v>
      </c>
    </row>
    <row r="52" spans="1:9" ht="16.5" x14ac:dyDescent="0.25">
      <c r="A52" s="61">
        <v>21</v>
      </c>
      <c r="B52" s="35" t="s">
        <v>361</v>
      </c>
      <c r="C52" s="38" t="s">
        <v>345</v>
      </c>
      <c r="D52" s="38" t="s">
        <v>479</v>
      </c>
      <c r="E52" s="38" t="s">
        <v>456</v>
      </c>
      <c r="F52" s="38" t="s">
        <v>333</v>
      </c>
      <c r="G52" s="40">
        <v>2025</v>
      </c>
      <c r="H52" s="41" t="s">
        <v>323</v>
      </c>
      <c r="I52" s="38" t="s">
        <v>467</v>
      </c>
    </row>
    <row r="53" spans="1:9" ht="16.5" x14ac:dyDescent="0.25">
      <c r="A53" s="61">
        <v>22</v>
      </c>
      <c r="B53" s="69" t="s">
        <v>362</v>
      </c>
      <c r="C53" s="38" t="s">
        <v>340</v>
      </c>
      <c r="D53" s="38" t="s">
        <v>479</v>
      </c>
      <c r="E53" s="38" t="s">
        <v>456</v>
      </c>
      <c r="F53" s="38" t="s">
        <v>333</v>
      </c>
      <c r="G53" s="40">
        <v>2023</v>
      </c>
      <c r="H53" s="41" t="s">
        <v>323</v>
      </c>
      <c r="I53" s="68" t="s">
        <v>463</v>
      </c>
    </row>
    <row r="54" spans="1:9" ht="16.5" x14ac:dyDescent="0.25">
      <c r="A54" s="61">
        <v>23</v>
      </c>
      <c r="B54" s="35" t="s">
        <v>363</v>
      </c>
      <c r="C54" s="38" t="s">
        <v>340</v>
      </c>
      <c r="D54" s="38" t="s">
        <v>479</v>
      </c>
      <c r="E54" s="38" t="s">
        <v>456</v>
      </c>
      <c r="F54" s="38" t="s">
        <v>333</v>
      </c>
      <c r="G54" s="40">
        <v>2023</v>
      </c>
      <c r="H54" s="41" t="s">
        <v>323</v>
      </c>
      <c r="I54" s="38" t="s">
        <v>466</v>
      </c>
    </row>
    <row r="55" spans="1:9" ht="16.5" x14ac:dyDescent="0.25">
      <c r="A55" s="61">
        <v>24</v>
      </c>
      <c r="B55" s="35" t="s">
        <v>364</v>
      </c>
      <c r="C55" s="38" t="s">
        <v>340</v>
      </c>
      <c r="D55" s="38" t="s">
        <v>479</v>
      </c>
      <c r="E55" s="38" t="s">
        <v>456</v>
      </c>
      <c r="F55" s="38" t="s">
        <v>461</v>
      </c>
      <c r="G55" s="40">
        <v>2026</v>
      </c>
      <c r="H55" s="41" t="s">
        <v>323</v>
      </c>
      <c r="I55" s="38" t="s">
        <v>468</v>
      </c>
    </row>
    <row r="56" spans="1:9" ht="16.5" x14ac:dyDescent="0.25">
      <c r="A56" s="61">
        <v>25</v>
      </c>
      <c r="B56" s="36" t="s">
        <v>365</v>
      </c>
      <c r="C56" s="38" t="s">
        <v>340</v>
      </c>
      <c r="D56" s="38" t="s">
        <v>479</v>
      </c>
      <c r="E56" s="38" t="s">
        <v>456</v>
      </c>
      <c r="F56" s="38" t="s">
        <v>325</v>
      </c>
      <c r="G56" s="40">
        <v>2025</v>
      </c>
      <c r="H56" s="41" t="s">
        <v>323</v>
      </c>
      <c r="I56" s="38" t="s">
        <v>467</v>
      </c>
    </row>
    <row r="57" spans="1:9" ht="16.5" x14ac:dyDescent="0.25">
      <c r="A57" s="61">
        <v>26</v>
      </c>
      <c r="B57" s="36" t="s">
        <v>366</v>
      </c>
      <c r="C57" s="38" t="s">
        <v>340</v>
      </c>
      <c r="D57" s="38" t="s">
        <v>479</v>
      </c>
      <c r="E57" s="38" t="s">
        <v>456</v>
      </c>
      <c r="F57" s="38" t="s">
        <v>333</v>
      </c>
      <c r="G57" s="40">
        <v>2024</v>
      </c>
      <c r="H57" s="41" t="s">
        <v>323</v>
      </c>
      <c r="I57" s="38" t="s">
        <v>463</v>
      </c>
    </row>
    <row r="58" spans="1:9" ht="16.5" x14ac:dyDescent="0.25">
      <c r="A58" s="61">
        <v>27</v>
      </c>
      <c r="B58" s="36" t="s">
        <v>367</v>
      </c>
      <c r="C58" s="38" t="s">
        <v>345</v>
      </c>
      <c r="D58" s="38" t="s">
        <v>479</v>
      </c>
      <c r="E58" s="38" t="s">
        <v>456</v>
      </c>
      <c r="F58" s="38" t="s">
        <v>333</v>
      </c>
      <c r="G58" s="40">
        <v>2022</v>
      </c>
      <c r="H58" s="41" t="s">
        <v>323</v>
      </c>
      <c r="I58" s="38" t="s">
        <v>463</v>
      </c>
    </row>
    <row r="59" spans="1:9" ht="16.5" x14ac:dyDescent="0.25">
      <c r="A59" s="61">
        <v>28</v>
      </c>
      <c r="B59" s="35" t="s">
        <v>368</v>
      </c>
      <c r="C59" s="38" t="s">
        <v>340</v>
      </c>
      <c r="D59" s="38" t="s">
        <v>479</v>
      </c>
      <c r="E59" s="38" t="s">
        <v>456</v>
      </c>
      <c r="F59" s="38" t="s">
        <v>325</v>
      </c>
      <c r="G59" s="40">
        <v>2026</v>
      </c>
      <c r="H59" s="41" t="s">
        <v>323</v>
      </c>
      <c r="I59" s="38" t="s">
        <v>468</v>
      </c>
    </row>
    <row r="60" spans="1:9" ht="16.5" x14ac:dyDescent="0.25">
      <c r="A60" s="61">
        <v>29</v>
      </c>
      <c r="B60" s="35" t="s">
        <v>369</v>
      </c>
      <c r="C60" s="38" t="s">
        <v>340</v>
      </c>
      <c r="D60" s="38" t="s">
        <v>479</v>
      </c>
      <c r="E60" s="38" t="s">
        <v>456</v>
      </c>
      <c r="F60" s="38" t="s">
        <v>333</v>
      </c>
      <c r="G60" s="40">
        <v>2022</v>
      </c>
      <c r="H60" s="41" t="s">
        <v>323</v>
      </c>
      <c r="I60" s="38" t="s">
        <v>464</v>
      </c>
    </row>
    <row r="61" spans="1:9" ht="16.5" x14ac:dyDescent="0.25">
      <c r="A61" s="61">
        <v>30</v>
      </c>
      <c r="B61" s="35" t="s">
        <v>370</v>
      </c>
      <c r="C61" s="38" t="s">
        <v>340</v>
      </c>
      <c r="D61" s="38" t="s">
        <v>479</v>
      </c>
      <c r="E61" s="38" t="s">
        <v>456</v>
      </c>
      <c r="F61" s="38" t="s">
        <v>333</v>
      </c>
      <c r="G61" s="40">
        <v>2023</v>
      </c>
      <c r="H61" s="41" t="s">
        <v>323</v>
      </c>
      <c r="I61" s="38" t="s">
        <v>463</v>
      </c>
    </row>
    <row r="62" spans="1:9" ht="16.5" x14ac:dyDescent="0.25">
      <c r="A62" s="61">
        <v>31</v>
      </c>
      <c r="B62" s="35" t="s">
        <v>371</v>
      </c>
      <c r="C62" s="38" t="s">
        <v>340</v>
      </c>
      <c r="D62" s="38" t="s">
        <v>479</v>
      </c>
      <c r="E62" s="38" t="s">
        <v>456</v>
      </c>
      <c r="F62" s="38" t="s">
        <v>333</v>
      </c>
      <c r="G62" s="40">
        <v>2022</v>
      </c>
      <c r="H62" s="41" t="s">
        <v>323</v>
      </c>
      <c r="I62" s="38" t="s">
        <v>463</v>
      </c>
    </row>
    <row r="63" spans="1:9" ht="16.5" x14ac:dyDescent="0.25">
      <c r="A63" s="61">
        <v>32</v>
      </c>
      <c r="B63" s="35" t="s">
        <v>372</v>
      </c>
      <c r="C63" s="38" t="s">
        <v>340</v>
      </c>
      <c r="D63" s="38" t="s">
        <v>479</v>
      </c>
      <c r="E63" s="38" t="s">
        <v>456</v>
      </c>
      <c r="F63" s="38" t="s">
        <v>333</v>
      </c>
      <c r="G63" s="40">
        <v>2023</v>
      </c>
      <c r="H63" s="41" t="s">
        <v>323</v>
      </c>
      <c r="I63" s="38" t="s">
        <v>463</v>
      </c>
    </row>
    <row r="64" spans="1:9" ht="16.5" x14ac:dyDescent="0.25">
      <c r="A64" s="61">
        <v>33</v>
      </c>
      <c r="B64" s="36" t="s">
        <v>373</v>
      </c>
      <c r="C64" s="38" t="s">
        <v>340</v>
      </c>
      <c r="D64" s="38" t="s">
        <v>479</v>
      </c>
      <c r="E64" s="38" t="s">
        <v>457</v>
      </c>
      <c r="F64" s="38" t="s">
        <v>333</v>
      </c>
      <c r="G64" s="40">
        <v>2021</v>
      </c>
      <c r="H64" s="41" t="s">
        <v>323</v>
      </c>
      <c r="I64" s="38" t="s">
        <v>469</v>
      </c>
    </row>
    <row r="65" spans="1:9" ht="16.5" x14ac:dyDescent="0.25">
      <c r="A65" s="61">
        <v>34</v>
      </c>
      <c r="B65" s="36" t="s">
        <v>374</v>
      </c>
      <c r="C65" s="38" t="s">
        <v>340</v>
      </c>
      <c r="D65" s="38" t="s">
        <v>479</v>
      </c>
      <c r="E65" s="38" t="s">
        <v>457</v>
      </c>
      <c r="F65" s="38" t="s">
        <v>333</v>
      </c>
      <c r="G65" s="40">
        <v>2023</v>
      </c>
      <c r="H65" s="41" t="s">
        <v>323</v>
      </c>
      <c r="I65" s="38" t="s">
        <v>470</v>
      </c>
    </row>
    <row r="66" spans="1:9" ht="16.5" x14ac:dyDescent="0.25">
      <c r="A66" s="61">
        <v>35</v>
      </c>
      <c r="B66" s="35" t="s">
        <v>375</v>
      </c>
      <c r="C66" s="38" t="s">
        <v>340</v>
      </c>
      <c r="D66" s="38" t="s">
        <v>479</v>
      </c>
      <c r="E66" s="38" t="s">
        <v>457</v>
      </c>
      <c r="F66" s="38" t="s">
        <v>333</v>
      </c>
      <c r="G66" s="40">
        <v>2023</v>
      </c>
      <c r="H66" s="41" t="s">
        <v>323</v>
      </c>
      <c r="I66" s="38" t="s">
        <v>470</v>
      </c>
    </row>
    <row r="67" spans="1:9" ht="16.5" x14ac:dyDescent="0.25">
      <c r="A67" s="61">
        <v>36</v>
      </c>
      <c r="B67" s="35" t="s">
        <v>376</v>
      </c>
      <c r="C67" s="38" t="s">
        <v>340</v>
      </c>
      <c r="D67" s="38" t="s">
        <v>479</v>
      </c>
      <c r="E67" s="38" t="s">
        <v>457</v>
      </c>
      <c r="F67" s="38" t="s">
        <v>333</v>
      </c>
      <c r="G67" s="40">
        <v>2024</v>
      </c>
      <c r="H67" s="41" t="s">
        <v>323</v>
      </c>
      <c r="I67" s="38" t="s">
        <v>469</v>
      </c>
    </row>
    <row r="68" spans="1:9" ht="16.5" x14ac:dyDescent="0.25">
      <c r="A68" s="61">
        <v>37</v>
      </c>
      <c r="B68" s="35" t="s">
        <v>377</v>
      </c>
      <c r="C68" s="38" t="s">
        <v>340</v>
      </c>
      <c r="D68" s="38" t="s">
        <v>479</v>
      </c>
      <c r="E68" s="38" t="s">
        <v>457</v>
      </c>
      <c r="F68" s="38" t="s">
        <v>333</v>
      </c>
      <c r="G68" s="40">
        <v>2025</v>
      </c>
      <c r="H68" s="41" t="s">
        <v>323</v>
      </c>
      <c r="I68" s="38" t="s">
        <v>470</v>
      </c>
    </row>
    <row r="69" spans="1:9" ht="16.5" x14ac:dyDescent="0.25">
      <c r="A69" s="61">
        <v>38</v>
      </c>
      <c r="B69" s="70" t="s">
        <v>378</v>
      </c>
      <c r="C69" s="38" t="s">
        <v>340</v>
      </c>
      <c r="D69" s="38" t="s">
        <v>479</v>
      </c>
      <c r="E69" s="38" t="s">
        <v>457</v>
      </c>
      <c r="F69" s="38" t="s">
        <v>333</v>
      </c>
      <c r="G69" s="40">
        <v>2023</v>
      </c>
      <c r="H69" s="41" t="s">
        <v>323</v>
      </c>
      <c r="I69" s="38" t="s">
        <v>470</v>
      </c>
    </row>
    <row r="70" spans="1:9" ht="16.5" x14ac:dyDescent="0.25">
      <c r="A70" s="61">
        <v>39</v>
      </c>
      <c r="B70" s="36" t="s">
        <v>379</v>
      </c>
      <c r="C70" s="38" t="s">
        <v>340</v>
      </c>
      <c r="D70" s="38" t="s">
        <v>479</v>
      </c>
      <c r="E70" s="38" t="s">
        <v>457</v>
      </c>
      <c r="F70" s="38" t="s">
        <v>462</v>
      </c>
      <c r="G70" s="40">
        <v>2022</v>
      </c>
      <c r="H70" s="41" t="s">
        <v>323</v>
      </c>
      <c r="I70" s="38" t="s">
        <v>470</v>
      </c>
    </row>
    <row r="71" spans="1:9" ht="16.5" x14ac:dyDescent="0.25">
      <c r="A71" s="61">
        <v>40</v>
      </c>
      <c r="B71" s="36" t="s">
        <v>380</v>
      </c>
      <c r="C71" s="38" t="s">
        <v>340</v>
      </c>
      <c r="D71" s="38" t="s">
        <v>479</v>
      </c>
      <c r="E71" s="38" t="s">
        <v>457</v>
      </c>
      <c r="F71" s="38" t="s">
        <v>333</v>
      </c>
      <c r="G71" s="40">
        <v>2021</v>
      </c>
      <c r="H71" s="41" t="s">
        <v>323</v>
      </c>
      <c r="I71" s="38" t="s">
        <v>470</v>
      </c>
    </row>
    <row r="72" spans="1:9" ht="16.5" x14ac:dyDescent="0.25">
      <c r="A72" s="61">
        <v>41</v>
      </c>
      <c r="B72" s="36" t="s">
        <v>381</v>
      </c>
      <c r="C72" s="38" t="s">
        <v>340</v>
      </c>
      <c r="D72" s="38" t="s">
        <v>479</v>
      </c>
      <c r="E72" s="38" t="s">
        <v>457</v>
      </c>
      <c r="F72" s="38" t="s">
        <v>333</v>
      </c>
      <c r="G72" s="40">
        <v>2026</v>
      </c>
      <c r="H72" s="41" t="s">
        <v>323</v>
      </c>
      <c r="I72" s="38" t="s">
        <v>470</v>
      </c>
    </row>
    <row r="73" spans="1:9" ht="16.5" x14ac:dyDescent="0.25">
      <c r="A73" s="61">
        <v>42</v>
      </c>
      <c r="B73" s="35" t="s">
        <v>382</v>
      </c>
      <c r="C73" s="38" t="s">
        <v>340</v>
      </c>
      <c r="D73" s="38" t="s">
        <v>479</v>
      </c>
      <c r="E73" s="38" t="s">
        <v>457</v>
      </c>
      <c r="F73" s="38" t="s">
        <v>333</v>
      </c>
      <c r="G73" s="40">
        <v>2021</v>
      </c>
      <c r="H73" s="41" t="s">
        <v>323</v>
      </c>
      <c r="I73" s="38" t="s">
        <v>470</v>
      </c>
    </row>
    <row r="74" spans="1:9" ht="16.5" x14ac:dyDescent="0.25">
      <c r="A74" s="61">
        <v>43</v>
      </c>
      <c r="B74" s="36" t="s">
        <v>383</v>
      </c>
      <c r="C74" s="38" t="s">
        <v>340</v>
      </c>
      <c r="D74" s="38" t="s">
        <v>479</v>
      </c>
      <c r="E74" s="38" t="s">
        <v>457</v>
      </c>
      <c r="F74" s="38" t="s">
        <v>333</v>
      </c>
      <c r="G74" s="40">
        <v>2025</v>
      </c>
      <c r="H74" s="41" t="s">
        <v>323</v>
      </c>
      <c r="I74" s="38" t="s">
        <v>470</v>
      </c>
    </row>
    <row r="75" spans="1:9" ht="16.5" x14ac:dyDescent="0.25">
      <c r="A75" s="61">
        <v>44</v>
      </c>
      <c r="B75" s="35" t="s">
        <v>384</v>
      </c>
      <c r="C75" s="38" t="s">
        <v>340</v>
      </c>
      <c r="D75" s="38" t="s">
        <v>479</v>
      </c>
      <c r="E75" s="38" t="s">
        <v>457</v>
      </c>
      <c r="F75" s="38" t="s">
        <v>333</v>
      </c>
      <c r="G75" s="40">
        <v>2023</v>
      </c>
      <c r="H75" s="41" t="s">
        <v>323</v>
      </c>
      <c r="I75" s="38" t="s">
        <v>470</v>
      </c>
    </row>
    <row r="76" spans="1:9" ht="16.5" x14ac:dyDescent="0.25">
      <c r="A76" s="61">
        <v>45</v>
      </c>
      <c r="B76" s="35" t="s">
        <v>385</v>
      </c>
      <c r="C76" s="38" t="s">
        <v>340</v>
      </c>
      <c r="D76" s="38" t="s">
        <v>479</v>
      </c>
      <c r="E76" s="38" t="s">
        <v>457</v>
      </c>
      <c r="F76" s="38" t="s">
        <v>333</v>
      </c>
      <c r="G76" s="40">
        <v>2024</v>
      </c>
      <c r="H76" s="41" t="s">
        <v>323</v>
      </c>
      <c r="I76" s="38" t="s">
        <v>470</v>
      </c>
    </row>
    <row r="77" spans="1:9" ht="16.5" x14ac:dyDescent="0.25">
      <c r="A77" s="61">
        <v>46</v>
      </c>
      <c r="B77" s="35" t="s">
        <v>386</v>
      </c>
      <c r="C77" s="38" t="s">
        <v>340</v>
      </c>
      <c r="D77" s="38" t="s">
        <v>479</v>
      </c>
      <c r="E77" s="38" t="s">
        <v>457</v>
      </c>
      <c r="F77" s="38" t="s">
        <v>333</v>
      </c>
      <c r="G77" s="40">
        <v>2025</v>
      </c>
      <c r="H77" s="41" t="s">
        <v>323</v>
      </c>
      <c r="I77" s="38" t="s">
        <v>470</v>
      </c>
    </row>
    <row r="78" spans="1:9" ht="16.5" x14ac:dyDescent="0.25">
      <c r="A78" s="61">
        <v>47</v>
      </c>
      <c r="B78" s="36" t="s">
        <v>387</v>
      </c>
      <c r="C78" s="38" t="s">
        <v>340</v>
      </c>
      <c r="D78" s="38" t="s">
        <v>479</v>
      </c>
      <c r="E78" s="38" t="s">
        <v>457</v>
      </c>
      <c r="F78" s="38" t="s">
        <v>333</v>
      </c>
      <c r="G78" s="40">
        <v>2022</v>
      </c>
      <c r="H78" s="41" t="s">
        <v>323</v>
      </c>
      <c r="I78" s="38" t="s">
        <v>470</v>
      </c>
    </row>
    <row r="79" spans="1:9" ht="16.5" x14ac:dyDescent="0.25">
      <c r="A79" s="61">
        <v>48</v>
      </c>
      <c r="B79" s="35" t="s">
        <v>388</v>
      </c>
      <c r="C79" s="38" t="s">
        <v>345</v>
      </c>
      <c r="D79" s="38" t="s">
        <v>479</v>
      </c>
      <c r="E79" s="38" t="s">
        <v>457</v>
      </c>
      <c r="F79" s="38" t="s">
        <v>333</v>
      </c>
      <c r="G79" s="40">
        <v>2025</v>
      </c>
      <c r="H79" s="41" t="s">
        <v>323</v>
      </c>
      <c r="I79" s="38" t="s">
        <v>470</v>
      </c>
    </row>
    <row r="80" spans="1:9" ht="16.5" x14ac:dyDescent="0.25">
      <c r="A80" s="61">
        <v>49</v>
      </c>
      <c r="B80" s="35" t="s">
        <v>389</v>
      </c>
      <c r="C80" s="38" t="s">
        <v>345</v>
      </c>
      <c r="D80" s="38" t="s">
        <v>479</v>
      </c>
      <c r="E80" s="38" t="s">
        <v>457</v>
      </c>
      <c r="F80" s="38" t="s">
        <v>333</v>
      </c>
      <c r="G80" s="40">
        <v>2026</v>
      </c>
      <c r="H80" s="41" t="s">
        <v>323</v>
      </c>
      <c r="I80" s="38" t="s">
        <v>470</v>
      </c>
    </row>
    <row r="81" spans="1:9" ht="16.5" x14ac:dyDescent="0.25">
      <c r="A81" s="61">
        <v>50</v>
      </c>
      <c r="B81" s="37" t="s">
        <v>390</v>
      </c>
      <c r="C81" s="38" t="s">
        <v>340</v>
      </c>
      <c r="D81" s="38" t="s">
        <v>479</v>
      </c>
      <c r="E81" s="38" t="s">
        <v>457</v>
      </c>
      <c r="F81" s="38" t="s">
        <v>333</v>
      </c>
      <c r="G81" s="40">
        <v>2021</v>
      </c>
      <c r="H81" s="41" t="s">
        <v>323</v>
      </c>
      <c r="I81" s="38" t="s">
        <v>470</v>
      </c>
    </row>
    <row r="82" spans="1:9" ht="16.5" x14ac:dyDescent="0.25">
      <c r="A82" s="61">
        <v>51</v>
      </c>
      <c r="B82" s="37" t="s">
        <v>391</v>
      </c>
      <c r="C82" s="38" t="s">
        <v>340</v>
      </c>
      <c r="D82" s="38" t="s">
        <v>479</v>
      </c>
      <c r="E82" s="38" t="s">
        <v>457</v>
      </c>
      <c r="F82" s="38" t="s">
        <v>333</v>
      </c>
      <c r="G82" s="40">
        <v>2025</v>
      </c>
      <c r="H82" s="41" t="s">
        <v>323</v>
      </c>
      <c r="I82" s="38" t="s">
        <v>469</v>
      </c>
    </row>
    <row r="83" spans="1:9" ht="16.5" x14ac:dyDescent="0.25">
      <c r="A83" s="61">
        <v>52</v>
      </c>
      <c r="B83" s="36" t="s">
        <v>392</v>
      </c>
      <c r="C83" s="38" t="s">
        <v>340</v>
      </c>
      <c r="D83" s="38" t="s">
        <v>479</v>
      </c>
      <c r="E83" s="38" t="s">
        <v>457</v>
      </c>
      <c r="F83" s="38" t="s">
        <v>333</v>
      </c>
      <c r="G83" s="40">
        <v>2021</v>
      </c>
      <c r="H83" s="41" t="s">
        <v>323</v>
      </c>
      <c r="I83" s="38" t="s">
        <v>470</v>
      </c>
    </row>
    <row r="84" spans="1:9" ht="16.5" x14ac:dyDescent="0.25">
      <c r="A84" s="61">
        <v>53</v>
      </c>
      <c r="B84" s="36" t="s">
        <v>393</v>
      </c>
      <c r="C84" s="38" t="s">
        <v>340</v>
      </c>
      <c r="D84" s="38" t="s">
        <v>479</v>
      </c>
      <c r="E84" s="38" t="s">
        <v>457</v>
      </c>
      <c r="F84" s="38" t="s">
        <v>333</v>
      </c>
      <c r="G84" s="40">
        <v>2025</v>
      </c>
      <c r="H84" s="41" t="s">
        <v>323</v>
      </c>
      <c r="I84" s="38" t="s">
        <v>469</v>
      </c>
    </row>
    <row r="85" spans="1:9" ht="16.5" x14ac:dyDescent="0.25">
      <c r="A85" s="61">
        <v>54</v>
      </c>
      <c r="B85" s="35" t="s">
        <v>394</v>
      </c>
      <c r="C85" s="38" t="s">
        <v>340</v>
      </c>
      <c r="D85" s="38" t="s">
        <v>479</v>
      </c>
      <c r="E85" s="38" t="s">
        <v>457</v>
      </c>
      <c r="F85" s="38" t="s">
        <v>333</v>
      </c>
      <c r="G85" s="40">
        <v>2025</v>
      </c>
      <c r="H85" s="41" t="s">
        <v>323</v>
      </c>
      <c r="I85" s="38" t="s">
        <v>469</v>
      </c>
    </row>
    <row r="86" spans="1:9" ht="16.5" x14ac:dyDescent="0.25">
      <c r="A86" s="61">
        <v>55</v>
      </c>
      <c r="B86" s="36" t="s">
        <v>395</v>
      </c>
      <c r="C86" s="38" t="s">
        <v>340</v>
      </c>
      <c r="D86" s="38" t="s">
        <v>479</v>
      </c>
      <c r="E86" s="38" t="s">
        <v>457</v>
      </c>
      <c r="F86" s="38" t="s">
        <v>333</v>
      </c>
      <c r="G86" s="40">
        <v>2025</v>
      </c>
      <c r="H86" s="41" t="s">
        <v>323</v>
      </c>
      <c r="I86" s="38" t="s">
        <v>470</v>
      </c>
    </row>
    <row r="87" spans="1:9" ht="16.5" x14ac:dyDescent="0.25">
      <c r="A87" s="61">
        <v>56</v>
      </c>
      <c r="B87" s="35" t="s">
        <v>396</v>
      </c>
      <c r="C87" s="38" t="s">
        <v>345</v>
      </c>
      <c r="D87" s="38" t="s">
        <v>479</v>
      </c>
      <c r="E87" s="38" t="s">
        <v>457</v>
      </c>
      <c r="F87" s="38" t="s">
        <v>333</v>
      </c>
      <c r="G87" s="40">
        <v>2023</v>
      </c>
      <c r="H87" s="41" t="s">
        <v>323</v>
      </c>
      <c r="I87" s="38" t="s">
        <v>469</v>
      </c>
    </row>
    <row r="88" spans="1:9" ht="16.5" x14ac:dyDescent="0.25">
      <c r="A88" s="61">
        <v>57</v>
      </c>
      <c r="B88" s="36" t="s">
        <v>397</v>
      </c>
      <c r="C88" s="38" t="s">
        <v>340</v>
      </c>
      <c r="D88" s="38" t="s">
        <v>479</v>
      </c>
      <c r="E88" s="38" t="s">
        <v>457</v>
      </c>
      <c r="F88" s="38" t="s">
        <v>333</v>
      </c>
      <c r="G88" s="40">
        <v>2023</v>
      </c>
      <c r="H88" s="41" t="s">
        <v>323</v>
      </c>
      <c r="I88" s="38" t="s">
        <v>469</v>
      </c>
    </row>
    <row r="89" spans="1:9" ht="16.5" x14ac:dyDescent="0.25">
      <c r="A89" s="61">
        <v>58</v>
      </c>
      <c r="B89" s="36" t="s">
        <v>398</v>
      </c>
      <c r="C89" s="38" t="s">
        <v>345</v>
      </c>
      <c r="D89" s="38" t="s">
        <v>479</v>
      </c>
      <c r="E89" s="38" t="s">
        <v>457</v>
      </c>
      <c r="F89" s="38" t="s">
        <v>333</v>
      </c>
      <c r="G89" s="40">
        <v>2021</v>
      </c>
      <c r="H89" s="41" t="s">
        <v>323</v>
      </c>
      <c r="I89" s="38" t="s">
        <v>469</v>
      </c>
    </row>
    <row r="90" spans="1:9" ht="16.5" x14ac:dyDescent="0.25">
      <c r="A90" s="61">
        <v>59</v>
      </c>
      <c r="B90" s="36" t="s">
        <v>399</v>
      </c>
      <c r="C90" s="38" t="s">
        <v>340</v>
      </c>
      <c r="D90" s="38" t="s">
        <v>479</v>
      </c>
      <c r="E90" s="38" t="s">
        <v>457</v>
      </c>
      <c r="F90" s="38" t="s">
        <v>333</v>
      </c>
      <c r="G90" s="40">
        <v>2025</v>
      </c>
      <c r="H90" s="41" t="s">
        <v>323</v>
      </c>
      <c r="I90" s="38" t="s">
        <v>470</v>
      </c>
    </row>
    <row r="91" spans="1:9" ht="16.5" x14ac:dyDescent="0.25">
      <c r="A91" s="61">
        <v>60</v>
      </c>
      <c r="B91" s="36" t="s">
        <v>400</v>
      </c>
      <c r="C91" s="38" t="s">
        <v>340</v>
      </c>
      <c r="D91" s="38" t="s">
        <v>479</v>
      </c>
      <c r="E91" s="38" t="s">
        <v>457</v>
      </c>
      <c r="F91" s="38" t="s">
        <v>333</v>
      </c>
      <c r="G91" s="40">
        <v>2023</v>
      </c>
      <c r="H91" s="41" t="s">
        <v>323</v>
      </c>
      <c r="I91" s="38" t="s">
        <v>470</v>
      </c>
    </row>
    <row r="92" spans="1:9" ht="16.5" x14ac:dyDescent="0.25">
      <c r="A92" s="61">
        <v>61</v>
      </c>
      <c r="B92" s="35" t="s">
        <v>401</v>
      </c>
      <c r="C92" s="38" t="s">
        <v>340</v>
      </c>
      <c r="D92" s="38" t="s">
        <v>479</v>
      </c>
      <c r="E92" s="38" t="s">
        <v>457</v>
      </c>
      <c r="F92" s="38" t="s">
        <v>333</v>
      </c>
      <c r="G92" s="40">
        <v>2026</v>
      </c>
      <c r="H92" s="41" t="s">
        <v>323</v>
      </c>
      <c r="I92" s="38" t="s">
        <v>470</v>
      </c>
    </row>
    <row r="93" spans="1:9" ht="16.5" x14ac:dyDescent="0.25">
      <c r="A93" s="61">
        <v>62</v>
      </c>
      <c r="B93" s="36" t="s">
        <v>402</v>
      </c>
      <c r="C93" s="38" t="s">
        <v>340</v>
      </c>
      <c r="D93" s="38" t="s">
        <v>479</v>
      </c>
      <c r="E93" s="38" t="s">
        <v>457</v>
      </c>
      <c r="F93" s="38" t="s">
        <v>333</v>
      </c>
      <c r="G93" s="40">
        <v>2023</v>
      </c>
      <c r="H93" s="41" t="s">
        <v>323</v>
      </c>
      <c r="I93" s="38" t="s">
        <v>470</v>
      </c>
    </row>
    <row r="94" spans="1:9" ht="16.5" x14ac:dyDescent="0.25">
      <c r="A94" s="61">
        <v>63</v>
      </c>
      <c r="B94" s="35" t="s">
        <v>403</v>
      </c>
      <c r="C94" s="38" t="s">
        <v>340</v>
      </c>
      <c r="D94" s="38" t="s">
        <v>479</v>
      </c>
      <c r="E94" s="38" t="s">
        <v>457</v>
      </c>
      <c r="F94" s="38" t="s">
        <v>333</v>
      </c>
      <c r="G94" s="40">
        <v>2024</v>
      </c>
      <c r="H94" s="41" t="s">
        <v>323</v>
      </c>
      <c r="I94" s="38" t="s">
        <v>470</v>
      </c>
    </row>
    <row r="95" spans="1:9" ht="16.5" x14ac:dyDescent="0.25">
      <c r="A95" s="61">
        <v>64</v>
      </c>
      <c r="B95" s="36" t="s">
        <v>404</v>
      </c>
      <c r="C95" s="38" t="s">
        <v>345</v>
      </c>
      <c r="D95" s="38" t="s">
        <v>479</v>
      </c>
      <c r="E95" s="38" t="s">
        <v>457</v>
      </c>
      <c r="F95" s="38" t="s">
        <v>333</v>
      </c>
      <c r="G95" s="40">
        <v>2021</v>
      </c>
      <c r="H95" s="41" t="s">
        <v>323</v>
      </c>
      <c r="I95" s="38" t="s">
        <v>469</v>
      </c>
    </row>
    <row r="96" spans="1:9" ht="16.5" x14ac:dyDescent="0.25">
      <c r="A96" s="61">
        <v>65</v>
      </c>
      <c r="B96" s="36" t="s">
        <v>405</v>
      </c>
      <c r="C96" s="38" t="s">
        <v>340</v>
      </c>
      <c r="D96" s="38" t="s">
        <v>479</v>
      </c>
      <c r="E96" s="38" t="s">
        <v>457</v>
      </c>
      <c r="F96" s="38" t="s">
        <v>333</v>
      </c>
      <c r="G96" s="40">
        <v>2022</v>
      </c>
      <c r="H96" s="41" t="s">
        <v>323</v>
      </c>
      <c r="I96" s="38" t="s">
        <v>470</v>
      </c>
    </row>
    <row r="97" spans="1:9" ht="16.5" x14ac:dyDescent="0.25">
      <c r="A97" s="61">
        <v>66</v>
      </c>
      <c r="B97" s="35" t="s">
        <v>406</v>
      </c>
      <c r="C97" s="38" t="s">
        <v>340</v>
      </c>
      <c r="D97" s="38" t="s">
        <v>480</v>
      </c>
      <c r="E97" s="38" t="s">
        <v>458</v>
      </c>
      <c r="F97" s="38" t="s">
        <v>333</v>
      </c>
      <c r="G97" s="40">
        <v>2026</v>
      </c>
      <c r="H97" s="41" t="s">
        <v>323</v>
      </c>
      <c r="I97" s="38" t="s">
        <v>468</v>
      </c>
    </row>
    <row r="98" spans="1:9" ht="16.5" x14ac:dyDescent="0.25">
      <c r="A98" s="61">
        <v>67</v>
      </c>
      <c r="B98" s="35" t="s">
        <v>407</v>
      </c>
      <c r="C98" s="38" t="s">
        <v>340</v>
      </c>
      <c r="D98" s="38" t="s">
        <v>480</v>
      </c>
      <c r="E98" s="38" t="s">
        <v>458</v>
      </c>
      <c r="F98" s="38" t="s">
        <v>333</v>
      </c>
      <c r="G98" s="40">
        <v>2025</v>
      </c>
      <c r="H98" s="41" t="s">
        <v>323</v>
      </c>
      <c r="I98" s="38" t="s">
        <v>466</v>
      </c>
    </row>
    <row r="99" spans="1:9" ht="16.5" x14ac:dyDescent="0.25">
      <c r="A99" s="61">
        <v>68</v>
      </c>
      <c r="B99" s="35" t="s">
        <v>408</v>
      </c>
      <c r="C99" s="38" t="s">
        <v>345</v>
      </c>
      <c r="D99" s="38" t="s">
        <v>480</v>
      </c>
      <c r="E99" s="38" t="s">
        <v>458</v>
      </c>
      <c r="F99" s="38" t="s">
        <v>333</v>
      </c>
      <c r="G99" s="40">
        <v>2026</v>
      </c>
      <c r="H99" s="41" t="s">
        <v>323</v>
      </c>
      <c r="I99" s="38" t="s">
        <v>468</v>
      </c>
    </row>
    <row r="100" spans="1:9" ht="16.5" x14ac:dyDescent="0.25">
      <c r="A100" s="61">
        <v>69</v>
      </c>
      <c r="B100" s="35" t="s">
        <v>409</v>
      </c>
      <c r="C100" s="38" t="s">
        <v>340</v>
      </c>
      <c r="D100" s="38" t="s">
        <v>480</v>
      </c>
      <c r="E100" s="38" t="s">
        <v>458</v>
      </c>
      <c r="F100" s="38" t="s">
        <v>333</v>
      </c>
      <c r="G100" s="40">
        <v>2025</v>
      </c>
      <c r="H100" s="41" t="s">
        <v>323</v>
      </c>
      <c r="I100" s="38" t="s">
        <v>466</v>
      </c>
    </row>
    <row r="101" spans="1:9" ht="16.5" x14ac:dyDescent="0.25">
      <c r="A101" s="61">
        <v>70</v>
      </c>
      <c r="B101" s="35" t="s">
        <v>410</v>
      </c>
      <c r="C101" s="38" t="s">
        <v>340</v>
      </c>
      <c r="D101" s="38" t="s">
        <v>480</v>
      </c>
      <c r="E101" s="38" t="s">
        <v>458</v>
      </c>
      <c r="F101" s="38" t="s">
        <v>333</v>
      </c>
      <c r="G101" s="40">
        <v>2025</v>
      </c>
      <c r="H101" s="41" t="s">
        <v>323</v>
      </c>
      <c r="I101" s="38" t="s">
        <v>463</v>
      </c>
    </row>
    <row r="102" spans="1:9" ht="16.5" x14ac:dyDescent="0.25">
      <c r="A102" s="61">
        <v>71</v>
      </c>
      <c r="B102" s="35" t="s">
        <v>411</v>
      </c>
      <c r="C102" s="38" t="s">
        <v>340</v>
      </c>
      <c r="D102" s="38" t="s">
        <v>480</v>
      </c>
      <c r="E102" s="38" t="s">
        <v>458</v>
      </c>
      <c r="F102" s="38" t="s">
        <v>333</v>
      </c>
      <c r="G102" s="40">
        <v>2025</v>
      </c>
      <c r="H102" s="41" t="s">
        <v>323</v>
      </c>
      <c r="I102" s="38" t="s">
        <v>463</v>
      </c>
    </row>
    <row r="103" spans="1:9" ht="16.5" x14ac:dyDescent="0.25">
      <c r="A103" s="61">
        <v>72</v>
      </c>
      <c r="B103" s="35" t="s">
        <v>412</v>
      </c>
      <c r="C103" s="38" t="s">
        <v>340</v>
      </c>
      <c r="D103" s="38" t="s">
        <v>480</v>
      </c>
      <c r="E103" s="38" t="s">
        <v>458</v>
      </c>
      <c r="F103" s="38" t="s">
        <v>333</v>
      </c>
      <c r="G103" s="40">
        <v>2024</v>
      </c>
      <c r="H103" s="41" t="s">
        <v>323</v>
      </c>
      <c r="I103" s="38" t="s">
        <v>463</v>
      </c>
    </row>
    <row r="104" spans="1:9" ht="16.5" x14ac:dyDescent="0.25">
      <c r="A104" s="61">
        <v>73</v>
      </c>
      <c r="B104" s="35" t="s">
        <v>413</v>
      </c>
      <c r="C104" s="38" t="s">
        <v>345</v>
      </c>
      <c r="D104" s="38" t="s">
        <v>480</v>
      </c>
      <c r="E104" s="38" t="s">
        <v>458</v>
      </c>
      <c r="F104" s="38" t="s">
        <v>333</v>
      </c>
      <c r="G104" s="40">
        <v>2025</v>
      </c>
      <c r="H104" s="41" t="s">
        <v>323</v>
      </c>
      <c r="I104" s="38" t="s">
        <v>464</v>
      </c>
    </row>
    <row r="105" spans="1:9" ht="16.5" x14ac:dyDescent="0.25">
      <c r="A105" s="61">
        <v>74</v>
      </c>
      <c r="B105" s="35" t="s">
        <v>414</v>
      </c>
      <c r="C105" s="38" t="s">
        <v>340</v>
      </c>
      <c r="D105" s="38" t="s">
        <v>480</v>
      </c>
      <c r="E105" s="38" t="s">
        <v>458</v>
      </c>
      <c r="F105" s="38" t="s">
        <v>333</v>
      </c>
      <c r="G105" s="40">
        <v>2025</v>
      </c>
      <c r="H105" s="41" t="s">
        <v>323</v>
      </c>
      <c r="I105" s="38" t="s">
        <v>463</v>
      </c>
    </row>
    <row r="106" spans="1:9" ht="16.5" x14ac:dyDescent="0.25">
      <c r="A106" s="61">
        <v>75</v>
      </c>
      <c r="B106" s="35" t="s">
        <v>415</v>
      </c>
      <c r="C106" s="38" t="s">
        <v>345</v>
      </c>
      <c r="D106" s="38" t="s">
        <v>480</v>
      </c>
      <c r="E106" s="38" t="s">
        <v>458</v>
      </c>
      <c r="F106" s="38" t="s">
        <v>333</v>
      </c>
      <c r="G106" s="40">
        <v>2026</v>
      </c>
      <c r="H106" s="41" t="s">
        <v>323</v>
      </c>
      <c r="I106" s="38" t="s">
        <v>468</v>
      </c>
    </row>
    <row r="107" spans="1:9" ht="16.5" x14ac:dyDescent="0.25">
      <c r="A107" s="61">
        <v>76</v>
      </c>
      <c r="B107" s="35" t="s">
        <v>416</v>
      </c>
      <c r="C107" s="38" t="s">
        <v>340</v>
      </c>
      <c r="D107" s="38" t="s">
        <v>480</v>
      </c>
      <c r="E107" s="38" t="s">
        <v>458</v>
      </c>
      <c r="F107" s="38" t="s">
        <v>333</v>
      </c>
      <c r="G107" s="40">
        <v>2024</v>
      </c>
      <c r="H107" s="41" t="s">
        <v>323</v>
      </c>
      <c r="I107" s="38" t="s">
        <v>463</v>
      </c>
    </row>
    <row r="108" spans="1:9" ht="16.5" x14ac:dyDescent="0.25">
      <c r="A108" s="61">
        <v>77</v>
      </c>
      <c r="B108" s="35" t="s">
        <v>417</v>
      </c>
      <c r="C108" s="38" t="s">
        <v>340</v>
      </c>
      <c r="D108" s="38" t="s">
        <v>480</v>
      </c>
      <c r="E108" s="38" t="s">
        <v>458</v>
      </c>
      <c r="F108" s="38" t="s">
        <v>332</v>
      </c>
      <c r="G108" s="40">
        <v>2025</v>
      </c>
      <c r="H108" s="41" t="s">
        <v>323</v>
      </c>
      <c r="I108" s="38" t="s">
        <v>463</v>
      </c>
    </row>
    <row r="109" spans="1:9" ht="16.5" x14ac:dyDescent="0.25">
      <c r="A109" s="61">
        <v>78</v>
      </c>
      <c r="B109" s="35" t="s">
        <v>418</v>
      </c>
      <c r="C109" s="38" t="s">
        <v>340</v>
      </c>
      <c r="D109" s="38" t="s">
        <v>480</v>
      </c>
      <c r="E109" s="38" t="s">
        <v>458</v>
      </c>
      <c r="F109" s="38" t="s">
        <v>333</v>
      </c>
      <c r="G109" s="40">
        <v>2025</v>
      </c>
      <c r="H109" s="41" t="s">
        <v>323</v>
      </c>
      <c r="I109" s="38" t="s">
        <v>463</v>
      </c>
    </row>
    <row r="110" spans="1:9" ht="16.5" x14ac:dyDescent="0.25">
      <c r="A110" s="61">
        <v>79</v>
      </c>
      <c r="B110" s="35" t="s">
        <v>419</v>
      </c>
      <c r="C110" s="38" t="s">
        <v>345</v>
      </c>
      <c r="D110" s="38" t="s">
        <v>480</v>
      </c>
      <c r="E110" s="38" t="s">
        <v>458</v>
      </c>
      <c r="F110" s="38" t="s">
        <v>333</v>
      </c>
      <c r="G110" s="40">
        <v>2024</v>
      </c>
      <c r="H110" s="41" t="s">
        <v>323</v>
      </c>
      <c r="I110" s="38" t="s">
        <v>463</v>
      </c>
    </row>
    <row r="111" spans="1:9" ht="16.5" x14ac:dyDescent="0.25">
      <c r="A111" s="61">
        <v>80</v>
      </c>
      <c r="B111" s="35" t="s">
        <v>420</v>
      </c>
      <c r="C111" s="38" t="s">
        <v>340</v>
      </c>
      <c r="D111" s="38" t="s">
        <v>480</v>
      </c>
      <c r="E111" s="38" t="s">
        <v>458</v>
      </c>
      <c r="F111" s="38" t="s">
        <v>333</v>
      </c>
      <c r="G111" s="40">
        <v>2024</v>
      </c>
      <c r="H111" s="41" t="s">
        <v>323</v>
      </c>
      <c r="I111" s="38" t="s">
        <v>463</v>
      </c>
    </row>
    <row r="112" spans="1:9" ht="16.5" x14ac:dyDescent="0.25">
      <c r="A112" s="61">
        <v>81</v>
      </c>
      <c r="B112" s="35" t="s">
        <v>421</v>
      </c>
      <c r="C112" s="38" t="s">
        <v>340</v>
      </c>
      <c r="D112" s="38" t="s">
        <v>480</v>
      </c>
      <c r="E112" s="38" t="s">
        <v>458</v>
      </c>
      <c r="F112" s="38" t="s">
        <v>333</v>
      </c>
      <c r="G112" s="40">
        <v>2025</v>
      </c>
      <c r="H112" s="41" t="s">
        <v>323</v>
      </c>
      <c r="I112" s="38" t="s">
        <v>463</v>
      </c>
    </row>
    <row r="113" spans="1:9" ht="16.5" x14ac:dyDescent="0.25">
      <c r="A113" s="61">
        <v>82</v>
      </c>
      <c r="B113" s="35" t="s">
        <v>422</v>
      </c>
      <c r="C113" s="38" t="s">
        <v>340</v>
      </c>
      <c r="D113" s="38" t="s">
        <v>480</v>
      </c>
      <c r="E113" s="38" t="s">
        <v>458</v>
      </c>
      <c r="F113" s="38" t="s">
        <v>333</v>
      </c>
      <c r="G113" s="40">
        <v>2025</v>
      </c>
      <c r="H113" s="41" t="s">
        <v>323</v>
      </c>
      <c r="I113" s="38" t="s">
        <v>463</v>
      </c>
    </row>
    <row r="114" spans="1:9" ht="16.5" x14ac:dyDescent="0.25">
      <c r="A114" s="61">
        <v>83</v>
      </c>
      <c r="B114" s="35" t="s">
        <v>423</v>
      </c>
      <c r="C114" s="38" t="s">
        <v>340</v>
      </c>
      <c r="D114" s="38" t="s">
        <v>480</v>
      </c>
      <c r="E114" s="38" t="s">
        <v>458</v>
      </c>
      <c r="F114" s="38" t="s">
        <v>333</v>
      </c>
      <c r="G114" s="40">
        <v>2025</v>
      </c>
      <c r="H114" s="41" t="s">
        <v>323</v>
      </c>
      <c r="I114" s="38" t="s">
        <v>463</v>
      </c>
    </row>
    <row r="115" spans="1:9" ht="16.5" x14ac:dyDescent="0.25">
      <c r="A115" s="61">
        <v>84</v>
      </c>
      <c r="B115" s="35" t="s">
        <v>424</v>
      </c>
      <c r="C115" s="38" t="s">
        <v>345</v>
      </c>
      <c r="D115" s="38" t="s">
        <v>480</v>
      </c>
      <c r="E115" s="38" t="s">
        <v>458</v>
      </c>
      <c r="F115" s="38" t="s">
        <v>333</v>
      </c>
      <c r="G115" s="40">
        <v>2026</v>
      </c>
      <c r="H115" s="41" t="s">
        <v>323</v>
      </c>
      <c r="I115" s="38" t="s">
        <v>468</v>
      </c>
    </row>
    <row r="116" spans="1:9" ht="16.5" x14ac:dyDescent="0.25">
      <c r="A116" s="61">
        <v>85</v>
      </c>
      <c r="B116" s="35" t="s">
        <v>425</v>
      </c>
      <c r="C116" s="38" t="s">
        <v>345</v>
      </c>
      <c r="D116" s="38" t="s">
        <v>480</v>
      </c>
      <c r="E116" s="38" t="s">
        <v>458</v>
      </c>
      <c r="F116" s="38" t="s">
        <v>333</v>
      </c>
      <c r="G116" s="40">
        <v>2026</v>
      </c>
      <c r="H116" s="41" t="s">
        <v>323</v>
      </c>
      <c r="I116" s="38" t="s">
        <v>468</v>
      </c>
    </row>
    <row r="117" spans="1:9" ht="16.5" x14ac:dyDescent="0.25">
      <c r="A117" s="61">
        <v>86</v>
      </c>
      <c r="B117" s="35" t="s">
        <v>426</v>
      </c>
      <c r="C117" s="38" t="s">
        <v>340</v>
      </c>
      <c r="D117" s="38" t="s">
        <v>480</v>
      </c>
      <c r="E117" s="38" t="s">
        <v>459</v>
      </c>
      <c r="F117" s="38" t="s">
        <v>333</v>
      </c>
      <c r="G117" s="40">
        <v>2026</v>
      </c>
      <c r="H117" s="41" t="s">
        <v>323</v>
      </c>
      <c r="I117" s="38" t="s">
        <v>468</v>
      </c>
    </row>
    <row r="118" spans="1:9" ht="16.5" x14ac:dyDescent="0.25">
      <c r="A118" s="61">
        <v>87</v>
      </c>
      <c r="B118" s="35" t="s">
        <v>427</v>
      </c>
      <c r="C118" s="38" t="s">
        <v>340</v>
      </c>
      <c r="D118" s="38" t="s">
        <v>480</v>
      </c>
      <c r="E118" s="38" t="s">
        <v>459</v>
      </c>
      <c r="F118" s="38" t="s">
        <v>333</v>
      </c>
      <c r="G118" s="40">
        <v>2024</v>
      </c>
      <c r="H118" s="41" t="s">
        <v>323</v>
      </c>
      <c r="I118" s="38" t="s">
        <v>471</v>
      </c>
    </row>
    <row r="119" spans="1:9" ht="16.5" x14ac:dyDescent="0.25">
      <c r="A119" s="61">
        <v>88</v>
      </c>
      <c r="B119" s="35" t="s">
        <v>428</v>
      </c>
      <c r="C119" s="38" t="s">
        <v>340</v>
      </c>
      <c r="D119" s="38" t="s">
        <v>480</v>
      </c>
      <c r="E119" s="38" t="s">
        <v>459</v>
      </c>
      <c r="F119" s="38" t="s">
        <v>333</v>
      </c>
      <c r="G119" s="40">
        <v>2025</v>
      </c>
      <c r="H119" s="41" t="s">
        <v>323</v>
      </c>
      <c r="I119" s="38" t="s">
        <v>464</v>
      </c>
    </row>
    <row r="120" spans="1:9" ht="16.5" x14ac:dyDescent="0.25">
      <c r="A120" s="61">
        <v>89</v>
      </c>
      <c r="B120" s="35" t="s">
        <v>429</v>
      </c>
      <c r="C120" s="38" t="s">
        <v>340</v>
      </c>
      <c r="D120" s="38" t="s">
        <v>480</v>
      </c>
      <c r="E120" s="38" t="s">
        <v>459</v>
      </c>
      <c r="F120" s="38" t="s">
        <v>333</v>
      </c>
      <c r="G120" s="40">
        <v>2026</v>
      </c>
      <c r="H120" s="41" t="s">
        <v>323</v>
      </c>
      <c r="I120" s="38" t="s">
        <v>468</v>
      </c>
    </row>
    <row r="121" spans="1:9" ht="16.5" x14ac:dyDescent="0.25">
      <c r="A121" s="61">
        <v>90</v>
      </c>
      <c r="B121" s="35" t="s">
        <v>430</v>
      </c>
      <c r="C121" s="38" t="s">
        <v>340</v>
      </c>
      <c r="D121" s="38" t="s">
        <v>480</v>
      </c>
      <c r="E121" s="38" t="s">
        <v>459</v>
      </c>
      <c r="F121" s="38" t="s">
        <v>333</v>
      </c>
      <c r="G121" s="40">
        <v>2025</v>
      </c>
      <c r="H121" s="41" t="s">
        <v>323</v>
      </c>
      <c r="I121" s="38" t="s">
        <v>471</v>
      </c>
    </row>
    <row r="122" spans="1:9" ht="16.5" x14ac:dyDescent="0.25">
      <c r="A122" s="61">
        <v>91</v>
      </c>
      <c r="B122" s="35" t="s">
        <v>431</v>
      </c>
      <c r="C122" s="38" t="s">
        <v>340</v>
      </c>
      <c r="D122" s="38" t="s">
        <v>480</v>
      </c>
      <c r="E122" s="38" t="s">
        <v>459</v>
      </c>
      <c r="F122" s="38" t="s">
        <v>333</v>
      </c>
      <c r="G122" s="40">
        <v>2025</v>
      </c>
      <c r="H122" s="41" t="s">
        <v>323</v>
      </c>
      <c r="I122" s="38" t="s">
        <v>472</v>
      </c>
    </row>
    <row r="123" spans="1:9" ht="16.5" x14ac:dyDescent="0.25">
      <c r="A123" s="61">
        <v>92</v>
      </c>
      <c r="B123" s="35" t="s">
        <v>432</v>
      </c>
      <c r="C123" s="38" t="s">
        <v>340</v>
      </c>
      <c r="D123" s="38" t="s">
        <v>480</v>
      </c>
      <c r="E123" s="38" t="s">
        <v>459</v>
      </c>
      <c r="F123" s="38" t="s">
        <v>333</v>
      </c>
      <c r="G123" s="40">
        <v>2025</v>
      </c>
      <c r="H123" s="41" t="s">
        <v>323</v>
      </c>
      <c r="I123" s="38" t="s">
        <v>473</v>
      </c>
    </row>
    <row r="124" spans="1:9" ht="16.5" x14ac:dyDescent="0.25">
      <c r="A124" s="61">
        <v>93</v>
      </c>
      <c r="B124" s="35" t="s">
        <v>433</v>
      </c>
      <c r="C124" s="38" t="s">
        <v>340</v>
      </c>
      <c r="D124" s="38" t="s">
        <v>480</v>
      </c>
      <c r="E124" s="38" t="s">
        <v>460</v>
      </c>
      <c r="F124" s="38" t="s">
        <v>333</v>
      </c>
      <c r="G124" s="40">
        <v>2024</v>
      </c>
      <c r="H124" s="41" t="s">
        <v>323</v>
      </c>
      <c r="I124" s="38" t="s">
        <v>474</v>
      </c>
    </row>
    <row r="125" spans="1:9" ht="16.5" x14ac:dyDescent="0.25">
      <c r="A125" s="61">
        <v>94</v>
      </c>
      <c r="B125" s="35" t="s">
        <v>434</v>
      </c>
      <c r="C125" s="38" t="s">
        <v>345</v>
      </c>
      <c r="D125" s="38" t="s">
        <v>480</v>
      </c>
      <c r="E125" s="38" t="s">
        <v>460</v>
      </c>
      <c r="F125" s="38" t="s">
        <v>333</v>
      </c>
      <c r="G125" s="40">
        <v>2024</v>
      </c>
      <c r="H125" s="41" t="s">
        <v>323</v>
      </c>
      <c r="I125" s="38" t="s">
        <v>474</v>
      </c>
    </row>
    <row r="126" spans="1:9" ht="16.5" x14ac:dyDescent="0.25">
      <c r="A126" s="61">
        <v>95</v>
      </c>
      <c r="B126" s="35" t="s">
        <v>435</v>
      </c>
      <c r="C126" s="38" t="s">
        <v>340</v>
      </c>
      <c r="D126" s="38" t="s">
        <v>480</v>
      </c>
      <c r="E126" s="38" t="s">
        <v>460</v>
      </c>
      <c r="F126" s="38" t="s">
        <v>333</v>
      </c>
      <c r="G126" s="40">
        <v>2025</v>
      </c>
      <c r="H126" s="41" t="s">
        <v>323</v>
      </c>
      <c r="I126" s="38" t="s">
        <v>465</v>
      </c>
    </row>
    <row r="127" spans="1:9" ht="16.5" x14ac:dyDescent="0.25">
      <c r="A127" s="61">
        <v>96</v>
      </c>
      <c r="B127" s="35" t="s">
        <v>436</v>
      </c>
      <c r="C127" s="38" t="s">
        <v>340</v>
      </c>
      <c r="D127" s="38" t="s">
        <v>480</v>
      </c>
      <c r="E127" s="38" t="s">
        <v>460</v>
      </c>
      <c r="F127" s="38" t="s">
        <v>333</v>
      </c>
      <c r="G127" s="40">
        <v>2025</v>
      </c>
      <c r="H127" s="41" t="s">
        <v>323</v>
      </c>
      <c r="I127" s="38" t="s">
        <v>469</v>
      </c>
    </row>
    <row r="128" spans="1:9" ht="16.5" x14ac:dyDescent="0.25">
      <c r="A128" s="61">
        <v>97</v>
      </c>
      <c r="B128" s="35" t="s">
        <v>437</v>
      </c>
      <c r="C128" s="38" t="s">
        <v>340</v>
      </c>
      <c r="D128" s="38" t="s">
        <v>480</v>
      </c>
      <c r="E128" s="38" t="s">
        <v>460</v>
      </c>
      <c r="F128" s="38" t="s">
        <v>333</v>
      </c>
      <c r="G128" s="40">
        <v>2025</v>
      </c>
      <c r="H128" s="41" t="s">
        <v>323</v>
      </c>
      <c r="I128" s="38" t="s">
        <v>474</v>
      </c>
    </row>
    <row r="129" spans="1:9" ht="16.5" x14ac:dyDescent="0.25">
      <c r="A129" s="61">
        <v>98</v>
      </c>
      <c r="B129" s="35" t="s">
        <v>438</v>
      </c>
      <c r="C129" s="38" t="s">
        <v>340</v>
      </c>
      <c r="D129" s="38" t="s">
        <v>480</v>
      </c>
      <c r="E129" s="38" t="s">
        <v>460</v>
      </c>
      <c r="F129" s="38" t="s">
        <v>333</v>
      </c>
      <c r="G129" s="40">
        <v>2024</v>
      </c>
      <c r="H129" s="41" t="s">
        <v>323</v>
      </c>
      <c r="I129" s="38" t="s">
        <v>474</v>
      </c>
    </row>
    <row r="130" spans="1:9" ht="16.5" x14ac:dyDescent="0.25">
      <c r="A130" s="61">
        <v>99</v>
      </c>
      <c r="B130" s="35" t="s">
        <v>439</v>
      </c>
      <c r="C130" s="38" t="s">
        <v>340</v>
      </c>
      <c r="D130" s="38" t="s">
        <v>480</v>
      </c>
      <c r="E130" s="38" t="s">
        <v>460</v>
      </c>
      <c r="F130" s="38" t="s">
        <v>333</v>
      </c>
      <c r="G130" s="40">
        <v>2023</v>
      </c>
      <c r="H130" s="41" t="s">
        <v>323</v>
      </c>
      <c r="I130" s="38" t="s">
        <v>474</v>
      </c>
    </row>
    <row r="131" spans="1:9" ht="16.5" x14ac:dyDescent="0.25">
      <c r="A131" s="61">
        <v>100</v>
      </c>
      <c r="B131" s="35" t="s">
        <v>440</v>
      </c>
      <c r="C131" s="38" t="s">
        <v>340</v>
      </c>
      <c r="D131" s="38" t="s">
        <v>480</v>
      </c>
      <c r="E131" s="38" t="s">
        <v>460</v>
      </c>
      <c r="F131" s="38" t="s">
        <v>333</v>
      </c>
      <c r="G131" s="40">
        <v>2025</v>
      </c>
      <c r="H131" s="41" t="s">
        <v>323</v>
      </c>
      <c r="I131" s="38" t="s">
        <v>474</v>
      </c>
    </row>
    <row r="132" spans="1:9" ht="16.5" x14ac:dyDescent="0.25">
      <c r="A132" s="61">
        <v>101</v>
      </c>
      <c r="B132" s="35" t="s">
        <v>441</v>
      </c>
      <c r="C132" s="38" t="s">
        <v>340</v>
      </c>
      <c r="D132" s="38" t="s">
        <v>480</v>
      </c>
      <c r="E132" s="38" t="s">
        <v>460</v>
      </c>
      <c r="F132" s="38" t="s">
        <v>333</v>
      </c>
      <c r="G132" s="40">
        <v>2025</v>
      </c>
      <c r="H132" s="41" t="s">
        <v>323</v>
      </c>
      <c r="I132" s="38" t="s">
        <v>474</v>
      </c>
    </row>
    <row r="133" spans="1:9" ht="16.5" x14ac:dyDescent="0.25">
      <c r="A133" s="61">
        <v>102</v>
      </c>
      <c r="B133" s="35" t="s">
        <v>442</v>
      </c>
      <c r="C133" s="38" t="s">
        <v>340</v>
      </c>
      <c r="D133" s="38" t="s">
        <v>480</v>
      </c>
      <c r="E133" s="38" t="s">
        <v>460</v>
      </c>
      <c r="F133" s="38" t="s">
        <v>333</v>
      </c>
      <c r="G133" s="40">
        <v>2026</v>
      </c>
      <c r="H133" s="41" t="s">
        <v>323</v>
      </c>
      <c r="I133" s="38" t="s">
        <v>465</v>
      </c>
    </row>
    <row r="134" spans="1:9" ht="16.5" x14ac:dyDescent="0.25">
      <c r="A134" s="61">
        <v>103</v>
      </c>
      <c r="B134" s="35" t="s">
        <v>443</v>
      </c>
      <c r="C134" s="38" t="s">
        <v>340</v>
      </c>
      <c r="D134" s="38" t="s">
        <v>480</v>
      </c>
      <c r="E134" s="38" t="s">
        <v>460</v>
      </c>
      <c r="F134" s="38" t="s">
        <v>333</v>
      </c>
      <c r="G134" s="40">
        <v>2025</v>
      </c>
      <c r="H134" s="41" t="s">
        <v>323</v>
      </c>
      <c r="I134" s="38" t="s">
        <v>469</v>
      </c>
    </row>
    <row r="135" spans="1:9" ht="16.5" x14ac:dyDescent="0.25">
      <c r="A135" s="61">
        <v>104</v>
      </c>
      <c r="B135" s="35" t="s">
        <v>444</v>
      </c>
      <c r="C135" s="38" t="s">
        <v>345</v>
      </c>
      <c r="D135" s="38" t="s">
        <v>480</v>
      </c>
      <c r="E135" s="38" t="s">
        <v>460</v>
      </c>
      <c r="F135" s="38" t="s">
        <v>333</v>
      </c>
      <c r="G135" s="40">
        <v>2026</v>
      </c>
      <c r="H135" s="41" t="s">
        <v>323</v>
      </c>
      <c r="I135" s="38" t="s">
        <v>465</v>
      </c>
    </row>
    <row r="136" spans="1:9" ht="16.5" x14ac:dyDescent="0.25">
      <c r="A136" s="61">
        <v>105</v>
      </c>
      <c r="B136" s="35" t="s">
        <v>445</v>
      </c>
      <c r="C136" s="38" t="s">
        <v>340</v>
      </c>
      <c r="D136" s="38" t="s">
        <v>480</v>
      </c>
      <c r="E136" s="38" t="s">
        <v>460</v>
      </c>
      <c r="F136" s="38" t="s">
        <v>333</v>
      </c>
      <c r="G136" s="40">
        <v>2025</v>
      </c>
      <c r="H136" s="41" t="s">
        <v>323</v>
      </c>
      <c r="I136" s="38" t="s">
        <v>474</v>
      </c>
    </row>
    <row r="137" spans="1:9" ht="16.5" x14ac:dyDescent="0.25">
      <c r="A137" s="61">
        <v>106</v>
      </c>
      <c r="B137" s="35" t="s">
        <v>446</v>
      </c>
      <c r="C137" s="38" t="s">
        <v>340</v>
      </c>
      <c r="D137" s="38" t="s">
        <v>480</v>
      </c>
      <c r="E137" s="38" t="s">
        <v>460</v>
      </c>
      <c r="F137" s="38" t="s">
        <v>333</v>
      </c>
      <c r="G137" s="40">
        <v>2023</v>
      </c>
      <c r="H137" s="41" t="s">
        <v>323</v>
      </c>
      <c r="I137" s="38" t="s">
        <v>469</v>
      </c>
    </row>
    <row r="138" spans="1:9" ht="16.5" x14ac:dyDescent="0.25">
      <c r="A138" s="61">
        <v>107</v>
      </c>
      <c r="B138" s="35" t="s">
        <v>447</v>
      </c>
      <c r="C138" s="38" t="s">
        <v>345</v>
      </c>
      <c r="D138" s="38" t="s">
        <v>480</v>
      </c>
      <c r="E138" s="38" t="s">
        <v>460</v>
      </c>
      <c r="F138" s="38" t="s">
        <v>333</v>
      </c>
      <c r="G138" s="40">
        <v>2025</v>
      </c>
      <c r="H138" s="41" t="s">
        <v>323</v>
      </c>
      <c r="I138" s="38" t="s">
        <v>469</v>
      </c>
    </row>
    <row r="139" spans="1:9" ht="16.5" x14ac:dyDescent="0.25">
      <c r="A139" s="61">
        <v>108</v>
      </c>
      <c r="B139" s="35" t="s">
        <v>448</v>
      </c>
      <c r="C139" s="38" t="s">
        <v>345</v>
      </c>
      <c r="D139" s="38" t="s">
        <v>480</v>
      </c>
      <c r="E139" s="38" t="s">
        <v>460</v>
      </c>
      <c r="F139" s="38" t="s">
        <v>333</v>
      </c>
      <c r="G139" s="40">
        <v>2025</v>
      </c>
      <c r="H139" s="41" t="s">
        <v>323</v>
      </c>
      <c r="I139" s="38" t="s">
        <v>469</v>
      </c>
    </row>
    <row r="140" spans="1:9" ht="16.5" x14ac:dyDescent="0.25">
      <c r="A140" s="61">
        <v>109</v>
      </c>
      <c r="B140" s="35" t="s">
        <v>449</v>
      </c>
      <c r="C140" s="38" t="s">
        <v>340</v>
      </c>
      <c r="D140" s="38" t="s">
        <v>480</v>
      </c>
      <c r="E140" s="38" t="s">
        <v>460</v>
      </c>
      <c r="F140" s="38" t="s">
        <v>333</v>
      </c>
      <c r="G140" s="40">
        <v>2024</v>
      </c>
      <c r="H140" s="41" t="s">
        <v>323</v>
      </c>
      <c r="I140" s="38" t="s">
        <v>474</v>
      </c>
    </row>
    <row r="141" spans="1:9" ht="16.5" x14ac:dyDescent="0.25">
      <c r="A141" s="61">
        <v>110</v>
      </c>
      <c r="B141" s="35" t="s">
        <v>450</v>
      </c>
      <c r="C141" s="38" t="s">
        <v>345</v>
      </c>
      <c r="D141" s="38" t="s">
        <v>480</v>
      </c>
      <c r="E141" s="38" t="s">
        <v>460</v>
      </c>
      <c r="F141" s="38" t="s">
        <v>333</v>
      </c>
      <c r="G141" s="40">
        <v>2025</v>
      </c>
      <c r="H141" s="41" t="s">
        <v>323</v>
      </c>
      <c r="I141" s="38" t="s">
        <v>474</v>
      </c>
    </row>
    <row r="142" spans="1:9" ht="16.5" x14ac:dyDescent="0.25">
      <c r="A142" s="61">
        <v>111</v>
      </c>
      <c r="B142" s="35" t="s">
        <v>451</v>
      </c>
      <c r="C142" s="38" t="s">
        <v>345</v>
      </c>
      <c r="D142" s="38" t="s">
        <v>480</v>
      </c>
      <c r="E142" s="38" t="s">
        <v>460</v>
      </c>
      <c r="F142" s="38" t="s">
        <v>333</v>
      </c>
      <c r="G142" s="40">
        <v>2026</v>
      </c>
      <c r="H142" s="41" t="s">
        <v>323</v>
      </c>
      <c r="I142" s="38" t="s">
        <v>474</v>
      </c>
    </row>
    <row r="143" spans="1:9" ht="16.5" x14ac:dyDescent="0.25">
      <c r="A143" s="61">
        <v>112</v>
      </c>
      <c r="B143" s="35" t="s">
        <v>452</v>
      </c>
      <c r="C143" s="38" t="s">
        <v>345</v>
      </c>
      <c r="D143" s="38" t="s">
        <v>480</v>
      </c>
      <c r="E143" s="38" t="s">
        <v>460</v>
      </c>
      <c r="F143" s="38" t="s">
        <v>333</v>
      </c>
      <c r="G143" s="40">
        <v>2024</v>
      </c>
      <c r="H143" s="41" t="s">
        <v>323</v>
      </c>
      <c r="I143" s="38" t="s">
        <v>469</v>
      </c>
    </row>
    <row r="144" spans="1:9" ht="16.5" x14ac:dyDescent="0.25">
      <c r="A144" s="61">
        <v>113</v>
      </c>
      <c r="B144" s="35" t="s">
        <v>453</v>
      </c>
      <c r="C144" s="38" t="s">
        <v>340</v>
      </c>
      <c r="D144" s="38" t="s">
        <v>480</v>
      </c>
      <c r="E144" s="38" t="s">
        <v>460</v>
      </c>
      <c r="F144" s="38" t="s">
        <v>333</v>
      </c>
      <c r="G144" s="40">
        <v>2025</v>
      </c>
      <c r="H144" s="41" t="s">
        <v>323</v>
      </c>
      <c r="I144" s="38" t="s">
        <v>474</v>
      </c>
    </row>
    <row r="145" spans="1:9" ht="16.5" x14ac:dyDescent="0.25">
      <c r="A145" s="61">
        <v>114</v>
      </c>
      <c r="B145" s="35" t="s">
        <v>454</v>
      </c>
      <c r="C145" s="38" t="s">
        <v>345</v>
      </c>
      <c r="D145" s="38" t="s">
        <v>480</v>
      </c>
      <c r="E145" s="38" t="s">
        <v>460</v>
      </c>
      <c r="F145" s="38" t="s">
        <v>333</v>
      </c>
      <c r="G145" s="40">
        <v>2026</v>
      </c>
      <c r="H145" s="41" t="s">
        <v>323</v>
      </c>
      <c r="I145" s="38" t="s">
        <v>474</v>
      </c>
    </row>
    <row r="146" spans="1:9" ht="16.5" x14ac:dyDescent="0.25">
      <c r="A146" s="61">
        <v>115</v>
      </c>
      <c r="B146" s="35" t="s">
        <v>455</v>
      </c>
      <c r="C146" s="38" t="s">
        <v>340</v>
      </c>
      <c r="D146" s="38" t="s">
        <v>480</v>
      </c>
      <c r="E146" s="38" t="s">
        <v>460</v>
      </c>
      <c r="F146" s="38" t="s">
        <v>333</v>
      </c>
      <c r="G146" s="40">
        <v>2024</v>
      </c>
      <c r="H146" s="41" t="s">
        <v>323</v>
      </c>
      <c r="I146" s="38" t="s">
        <v>474</v>
      </c>
    </row>
  </sheetData>
  <conditionalFormatting sqref="B32:B129 B147:B149">
    <cfRule type="duplicateValues" dxfId="7" priority="21"/>
    <cfRule type="duplicateValues" dxfId="6" priority="22"/>
  </conditionalFormatting>
  <conditionalFormatting sqref="B150:B165">
    <cfRule type="duplicateValues" dxfId="5" priority="29"/>
    <cfRule type="duplicateValues" dxfId="4" priority="30"/>
  </conditionalFormatting>
  <conditionalFormatting sqref="B130">
    <cfRule type="duplicateValues" dxfId="3" priority="1"/>
    <cfRule type="duplicateValues" dxfId="2" priority="2"/>
  </conditionalFormatting>
  <conditionalFormatting sqref="B131:B146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="110" workbookViewId="0">
      <selection activeCell="G9" sqref="G9"/>
    </sheetView>
  </sheetViews>
  <sheetFormatPr baseColWidth="10" defaultColWidth="10.85546875" defaultRowHeight="16.5" x14ac:dyDescent="0.3"/>
  <cols>
    <col min="1" max="1" width="6.140625" style="2" customWidth="1"/>
    <col min="2" max="2" width="37.42578125" style="2" customWidth="1"/>
    <col min="3" max="3" width="28.140625" style="2" bestFit="1" customWidth="1"/>
    <col min="4" max="4" width="14.5703125" style="2" customWidth="1"/>
    <col min="5" max="5" width="11" style="2" bestFit="1" customWidth="1"/>
    <col min="6" max="6" width="16.42578125" style="2" customWidth="1"/>
    <col min="7" max="7" width="27.42578125" style="2" customWidth="1"/>
    <col min="8" max="16384" width="10.85546875" style="2"/>
  </cols>
  <sheetData>
    <row r="1" spans="1:10" x14ac:dyDescent="0.3">
      <c r="C1" s="2" t="s">
        <v>321</v>
      </c>
    </row>
    <row r="3" spans="1:10" x14ac:dyDescent="0.3"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I3" s="4"/>
    </row>
    <row r="4" spans="1:10" x14ac:dyDescent="0.3">
      <c r="B4" s="5" t="s">
        <v>5</v>
      </c>
      <c r="C4" s="5" t="s">
        <v>12</v>
      </c>
      <c r="D4" s="5" t="s">
        <v>25</v>
      </c>
      <c r="E4" s="5" t="s">
        <v>13</v>
      </c>
      <c r="F4" s="5" t="s">
        <v>14</v>
      </c>
      <c r="G4" s="8">
        <v>1000000</v>
      </c>
      <c r="H4" s="9"/>
      <c r="I4" s="42"/>
      <c r="J4" s="27"/>
    </row>
    <row r="5" spans="1:10" x14ac:dyDescent="0.3">
      <c r="C5" s="2">
        <f>COUNTIF(C13:C102,"ADJUDICACIÓN DIRECTA")</f>
        <v>40</v>
      </c>
      <c r="D5" s="2">
        <f>COUNTIF(D13:D60,D4)</f>
        <v>32</v>
      </c>
      <c r="E5" s="2">
        <f>COUNTIF(E13:E60,"MICRO")</f>
        <v>10</v>
      </c>
      <c r="F5" s="2">
        <f>COUNTIF(F13:F60,"U.S.D.")</f>
        <v>0</v>
      </c>
      <c r="G5" s="2">
        <f>COUNTIF($G$13:$G$60,"&lt;1000000")</f>
        <v>43</v>
      </c>
      <c r="H5" s="9"/>
      <c r="I5" s="43"/>
      <c r="J5" s="27"/>
    </row>
    <row r="6" spans="1:10" x14ac:dyDescent="0.3"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9"/>
      <c r="I6" s="43"/>
      <c r="J6" s="27"/>
    </row>
    <row r="7" spans="1:10" x14ac:dyDescent="0.3">
      <c r="C7" s="2">
        <f>COUNTIF(C13:C102,"INVITACIÓN A CUANDO MENOS TRES PERSONAS")</f>
        <v>3</v>
      </c>
      <c r="D7" s="2">
        <f>COUNTIF(D13:D60,"Arrendamiento")</f>
        <v>1</v>
      </c>
      <c r="E7" s="2">
        <f>COUNTIF(E13:E60,"PEQUEÑA")</f>
        <v>7</v>
      </c>
      <c r="F7" s="2">
        <f>COUNTIF(F13:F60,"Euro")</f>
        <v>0</v>
      </c>
      <c r="G7">
        <f>COUNTIFS(G13:G60,"&gt;1000000",G13:G60,"&lt;2000000")</f>
        <v>2</v>
      </c>
      <c r="H7" s="9"/>
      <c r="I7" s="43"/>
      <c r="J7" s="27"/>
    </row>
    <row r="8" spans="1:10" x14ac:dyDescent="0.3">
      <c r="C8" s="5" t="s">
        <v>20</v>
      </c>
      <c r="D8" s="5" t="s">
        <v>21</v>
      </c>
      <c r="E8" s="5" t="s">
        <v>22</v>
      </c>
      <c r="F8" s="5" t="s">
        <v>23</v>
      </c>
      <c r="G8" s="5" t="s">
        <v>24</v>
      </c>
      <c r="H8" s="9"/>
      <c r="I8" s="42"/>
      <c r="J8" s="27"/>
    </row>
    <row r="9" spans="1:10" x14ac:dyDescent="0.3">
      <c r="C9" s="2">
        <f>COUNTIF(C13:C102,"LICITACIÓN PÚBLICA NACIONAL")</f>
        <v>3</v>
      </c>
      <c r="D9" s="2">
        <f>COUNTIF(D13:D60,"BIENES")</f>
        <v>5</v>
      </c>
      <c r="E9" s="2">
        <f>COUNTIF(E13:E60,"MEDIANA")</f>
        <v>3</v>
      </c>
      <c r="F9" s="2">
        <f>COUNTIF(F13:F60,"M.N.")</f>
        <v>48</v>
      </c>
      <c r="G9">
        <f>COUNTIFS(G13:G60,"&gt;2000000",G13:G60,"&lt;3000000")</f>
        <v>2</v>
      </c>
      <c r="H9" s="9"/>
      <c r="I9" s="43"/>
      <c r="J9" s="27"/>
    </row>
    <row r="10" spans="1:10" x14ac:dyDescent="0.3">
      <c r="E10" s="5" t="s">
        <v>26</v>
      </c>
      <c r="G10" s="5" t="s">
        <v>34</v>
      </c>
      <c r="I10" s="44"/>
    </row>
    <row r="11" spans="1:10" x14ac:dyDescent="0.3">
      <c r="D11" s="7"/>
      <c r="E11" s="2">
        <f>COUNTIF(E13:E60,E10)</f>
        <v>17</v>
      </c>
      <c r="G11" s="2">
        <f>COUNTIF($G$13:$G$60,"&gt;3000000")</f>
        <v>1</v>
      </c>
    </row>
    <row r="12" spans="1:10" ht="17.25" thickBot="1" x14ac:dyDescent="0.35">
      <c r="B12" s="4"/>
      <c r="C12" s="4"/>
      <c r="D12" s="4"/>
      <c r="E12" s="4"/>
      <c r="F12" s="4"/>
      <c r="G12" s="4"/>
      <c r="I12"/>
    </row>
    <row r="13" spans="1:10" ht="20.25" customHeight="1" thickTop="1" x14ac:dyDescent="0.3">
      <c r="A13" s="9"/>
      <c r="B13" s="10" t="s">
        <v>498</v>
      </c>
      <c r="C13" s="11" t="s">
        <v>499</v>
      </c>
      <c r="D13" s="12" t="s">
        <v>312</v>
      </c>
      <c r="E13" s="12" t="s">
        <v>26</v>
      </c>
      <c r="F13" s="12" t="s">
        <v>27</v>
      </c>
      <c r="G13" s="13">
        <v>4263588</v>
      </c>
    </row>
    <row r="14" spans="1:10" ht="20.25" customHeight="1" x14ac:dyDescent="0.3">
      <c r="A14" s="9"/>
      <c r="B14" s="14" t="s">
        <v>500</v>
      </c>
      <c r="C14" s="15" t="s">
        <v>322</v>
      </c>
      <c r="D14" s="16" t="s">
        <v>312</v>
      </c>
      <c r="E14" s="16" t="s">
        <v>26</v>
      </c>
      <c r="F14" s="16" t="s">
        <v>27</v>
      </c>
      <c r="G14" s="17">
        <v>622731.11</v>
      </c>
    </row>
    <row r="15" spans="1:10" ht="20.25" customHeight="1" x14ac:dyDescent="0.3">
      <c r="A15" s="9"/>
      <c r="B15" s="18" t="s">
        <v>336</v>
      </c>
      <c r="C15" s="18" t="s">
        <v>499</v>
      </c>
      <c r="D15" s="19" t="s">
        <v>501</v>
      </c>
      <c r="E15" s="19" t="s">
        <v>26</v>
      </c>
      <c r="F15" s="19" t="s">
        <v>27</v>
      </c>
      <c r="G15" s="20">
        <v>360000</v>
      </c>
    </row>
    <row r="16" spans="1:10" ht="20.25" customHeight="1" x14ac:dyDescent="0.3">
      <c r="A16" s="9"/>
      <c r="B16" s="18" t="s">
        <v>337</v>
      </c>
      <c r="C16" s="18" t="s">
        <v>28</v>
      </c>
      <c r="D16" s="19" t="s">
        <v>25</v>
      </c>
      <c r="E16" s="19" t="s">
        <v>29</v>
      </c>
      <c r="F16" s="19" t="s">
        <v>27</v>
      </c>
      <c r="G16" s="20">
        <v>1393541.7444</v>
      </c>
    </row>
    <row r="17" spans="1:7" ht="20.25" customHeight="1" x14ac:dyDescent="0.3">
      <c r="A17" s="9"/>
      <c r="B17" s="18" t="s">
        <v>502</v>
      </c>
      <c r="C17" s="18" t="s">
        <v>499</v>
      </c>
      <c r="D17" s="19" t="s">
        <v>25</v>
      </c>
      <c r="E17" s="19" t="s">
        <v>29</v>
      </c>
      <c r="F17" s="19" t="s">
        <v>27</v>
      </c>
      <c r="G17" s="20">
        <v>18268.490000000002</v>
      </c>
    </row>
    <row r="18" spans="1:7" x14ac:dyDescent="0.3">
      <c r="A18" s="9"/>
      <c r="B18" s="18" t="s">
        <v>503</v>
      </c>
      <c r="C18" s="18" t="s">
        <v>28</v>
      </c>
      <c r="D18" s="19" t="s">
        <v>25</v>
      </c>
      <c r="E18" s="19" t="s">
        <v>26</v>
      </c>
      <c r="F18" s="19" t="s">
        <v>27</v>
      </c>
      <c r="G18" s="21">
        <v>134220.35</v>
      </c>
    </row>
    <row r="19" spans="1:7" ht="20.25" customHeight="1" x14ac:dyDescent="0.3">
      <c r="A19" s="9"/>
      <c r="B19" s="18" t="s">
        <v>504</v>
      </c>
      <c r="C19" s="18" t="s">
        <v>28</v>
      </c>
      <c r="D19" s="19" t="s">
        <v>25</v>
      </c>
      <c r="E19" s="19" t="s">
        <v>29</v>
      </c>
      <c r="F19" s="19" t="s">
        <v>27</v>
      </c>
      <c r="G19" s="21">
        <v>303191.52</v>
      </c>
    </row>
    <row r="20" spans="1:7" ht="20.25" customHeight="1" x14ac:dyDescent="0.3">
      <c r="A20" s="9"/>
      <c r="B20" s="18" t="s">
        <v>505</v>
      </c>
      <c r="C20" s="18" t="s">
        <v>28</v>
      </c>
      <c r="D20" s="19" t="s">
        <v>25</v>
      </c>
      <c r="E20" s="19" t="s">
        <v>30</v>
      </c>
      <c r="F20" s="19" t="s">
        <v>27</v>
      </c>
      <c r="G20" s="21">
        <v>255200</v>
      </c>
    </row>
    <row r="21" spans="1:7" x14ac:dyDescent="0.3">
      <c r="A21" s="9"/>
      <c r="B21" s="18" t="s">
        <v>506</v>
      </c>
      <c r="C21" s="18" t="s">
        <v>28</v>
      </c>
      <c r="D21" s="19" t="s">
        <v>25</v>
      </c>
      <c r="E21" s="19" t="s">
        <v>29</v>
      </c>
      <c r="F21" s="19" t="s">
        <v>27</v>
      </c>
      <c r="G21" s="21">
        <v>41760</v>
      </c>
    </row>
    <row r="22" spans="1:7" ht="20.25" customHeight="1" x14ac:dyDescent="0.3">
      <c r="A22" s="9"/>
      <c r="B22" s="18" t="s">
        <v>507</v>
      </c>
      <c r="C22" s="18" t="s">
        <v>28</v>
      </c>
      <c r="D22" s="19" t="s">
        <v>25</v>
      </c>
      <c r="E22" s="19" t="s">
        <v>26</v>
      </c>
      <c r="F22" s="19" t="s">
        <v>27</v>
      </c>
      <c r="G22" s="21">
        <v>55448</v>
      </c>
    </row>
    <row r="23" spans="1:7" x14ac:dyDescent="0.3">
      <c r="A23" s="9"/>
      <c r="B23" s="18" t="s">
        <v>508</v>
      </c>
      <c r="C23" s="18" t="s">
        <v>28</v>
      </c>
      <c r="D23" s="19" t="s">
        <v>25</v>
      </c>
      <c r="E23" s="19" t="s">
        <v>26</v>
      </c>
      <c r="F23" s="19" t="s">
        <v>27</v>
      </c>
      <c r="G23" s="21">
        <v>268934.40000000002</v>
      </c>
    </row>
    <row r="24" spans="1:7" ht="20.25" customHeight="1" x14ac:dyDescent="0.3">
      <c r="A24" s="9"/>
      <c r="B24" s="18" t="s">
        <v>509</v>
      </c>
      <c r="C24" s="18" t="s">
        <v>28</v>
      </c>
      <c r="D24" s="19" t="s">
        <v>25</v>
      </c>
      <c r="E24" s="19" t="s">
        <v>510</v>
      </c>
      <c r="F24" s="19" t="s">
        <v>27</v>
      </c>
      <c r="G24" s="21">
        <v>127329.34</v>
      </c>
    </row>
    <row r="25" spans="1:7" ht="20.25" customHeight="1" x14ac:dyDescent="0.3">
      <c r="A25" s="9"/>
      <c r="B25" s="18" t="s">
        <v>511</v>
      </c>
      <c r="C25" s="18" t="s">
        <v>28</v>
      </c>
      <c r="D25" s="19" t="s">
        <v>25</v>
      </c>
      <c r="E25" s="19" t="s">
        <v>31</v>
      </c>
      <c r="F25" s="19" t="s">
        <v>27</v>
      </c>
      <c r="G25" s="21">
        <v>65460.54</v>
      </c>
    </row>
    <row r="26" spans="1:7" ht="20.25" customHeight="1" x14ac:dyDescent="0.3">
      <c r="A26" s="9"/>
      <c r="B26" s="18" t="s">
        <v>512</v>
      </c>
      <c r="C26" s="18" t="s">
        <v>28</v>
      </c>
      <c r="D26" s="19" t="s">
        <v>25</v>
      </c>
      <c r="E26" s="19" t="s">
        <v>26</v>
      </c>
      <c r="F26" s="19" t="s">
        <v>27</v>
      </c>
      <c r="G26" s="21">
        <v>40408.400000000001</v>
      </c>
    </row>
    <row r="27" spans="1:7" x14ac:dyDescent="0.3">
      <c r="A27" s="9"/>
      <c r="B27" s="18" t="s">
        <v>513</v>
      </c>
      <c r="C27" s="18" t="s">
        <v>28</v>
      </c>
      <c r="D27" s="19" t="s">
        <v>25</v>
      </c>
      <c r="E27" s="19" t="s">
        <v>30</v>
      </c>
      <c r="F27" s="19" t="s">
        <v>27</v>
      </c>
      <c r="G27" s="21">
        <v>61811.35</v>
      </c>
    </row>
    <row r="28" spans="1:7" ht="20.25" customHeight="1" x14ac:dyDescent="0.3">
      <c r="A28" s="9"/>
      <c r="B28" s="18" t="s">
        <v>514</v>
      </c>
      <c r="C28" s="18" t="s">
        <v>28</v>
      </c>
      <c r="D28" s="19" t="s">
        <v>334</v>
      </c>
      <c r="E28" s="19" t="s">
        <v>29</v>
      </c>
      <c r="F28" s="19" t="s">
        <v>27</v>
      </c>
      <c r="G28" s="21">
        <v>176323.41</v>
      </c>
    </row>
    <row r="29" spans="1:7" ht="20.25" customHeight="1" x14ac:dyDescent="0.3">
      <c r="A29" s="9"/>
      <c r="B29" s="18" t="s">
        <v>515</v>
      </c>
      <c r="C29" s="18" t="s">
        <v>28</v>
      </c>
      <c r="D29" s="19" t="s">
        <v>25</v>
      </c>
      <c r="E29" s="19" t="s">
        <v>26</v>
      </c>
      <c r="F29" s="19" t="s">
        <v>27</v>
      </c>
      <c r="G29" s="21">
        <v>343522.4</v>
      </c>
    </row>
    <row r="30" spans="1:7" ht="20.25" customHeight="1" x14ac:dyDescent="0.3">
      <c r="A30" s="9"/>
      <c r="B30" s="18" t="s">
        <v>516</v>
      </c>
      <c r="C30" s="18" t="s">
        <v>28</v>
      </c>
      <c r="D30" s="19" t="s">
        <v>25</v>
      </c>
      <c r="E30" s="19" t="s">
        <v>30</v>
      </c>
      <c r="F30" s="19" t="s">
        <v>27</v>
      </c>
      <c r="G30" s="21">
        <v>63336</v>
      </c>
    </row>
    <row r="31" spans="1:7" ht="20.25" customHeight="1" x14ac:dyDescent="0.3">
      <c r="A31" s="9"/>
      <c r="B31" s="18" t="s">
        <v>517</v>
      </c>
      <c r="C31" s="18" t="s">
        <v>28</v>
      </c>
      <c r="D31" s="19" t="s">
        <v>25</v>
      </c>
      <c r="E31" s="19" t="s">
        <v>29</v>
      </c>
      <c r="F31" s="19" t="s">
        <v>27</v>
      </c>
      <c r="G31" s="21">
        <v>204252.79999999999</v>
      </c>
    </row>
    <row r="32" spans="1:7" ht="20.25" customHeight="1" x14ac:dyDescent="0.3">
      <c r="A32" s="9"/>
      <c r="B32" s="18" t="s">
        <v>518</v>
      </c>
      <c r="C32" s="18" t="s">
        <v>28</v>
      </c>
      <c r="D32" s="19" t="s">
        <v>25</v>
      </c>
      <c r="E32" s="19" t="s">
        <v>30</v>
      </c>
      <c r="F32" s="19" t="s">
        <v>27</v>
      </c>
      <c r="G32" s="21">
        <v>45588</v>
      </c>
    </row>
    <row r="33" spans="1:8" ht="20.25" customHeight="1" x14ac:dyDescent="0.3">
      <c r="A33" s="9"/>
      <c r="B33" s="18" t="s">
        <v>519</v>
      </c>
      <c r="C33" s="18" t="s">
        <v>28</v>
      </c>
      <c r="D33" s="19" t="s">
        <v>25</v>
      </c>
      <c r="E33" s="19" t="s">
        <v>30</v>
      </c>
      <c r="F33" s="19" t="s">
        <v>27</v>
      </c>
      <c r="G33" s="21">
        <v>188204</v>
      </c>
    </row>
    <row r="34" spans="1:8" x14ac:dyDescent="0.3">
      <c r="A34" s="9"/>
      <c r="B34" s="18" t="s">
        <v>520</v>
      </c>
      <c r="C34" s="18" t="s">
        <v>28</v>
      </c>
      <c r="D34" s="19" t="s">
        <v>25</v>
      </c>
      <c r="E34" s="19" t="s">
        <v>31</v>
      </c>
      <c r="F34" s="19" t="s">
        <v>27</v>
      </c>
      <c r="G34" s="21">
        <v>131776</v>
      </c>
    </row>
    <row r="35" spans="1:8" ht="20.25" customHeight="1" x14ac:dyDescent="0.3">
      <c r="A35" s="9"/>
      <c r="B35" s="18" t="s">
        <v>521</v>
      </c>
      <c r="C35" s="18" t="s">
        <v>28</v>
      </c>
      <c r="D35" s="19" t="s">
        <v>25</v>
      </c>
      <c r="E35" s="19" t="s">
        <v>510</v>
      </c>
      <c r="F35" s="19" t="s">
        <v>27</v>
      </c>
      <c r="G35" s="21">
        <v>50683.23</v>
      </c>
    </row>
    <row r="36" spans="1:8" ht="20.25" customHeight="1" x14ac:dyDescent="0.3">
      <c r="A36" s="9"/>
      <c r="B36" s="18" t="s">
        <v>522</v>
      </c>
      <c r="C36" s="18" t="s">
        <v>28</v>
      </c>
      <c r="D36" s="19" t="s">
        <v>25</v>
      </c>
      <c r="E36" s="19" t="s">
        <v>510</v>
      </c>
      <c r="F36" s="19" t="s">
        <v>27</v>
      </c>
      <c r="G36" s="22">
        <v>125280</v>
      </c>
    </row>
    <row r="37" spans="1:8" ht="20.25" customHeight="1" x14ac:dyDescent="0.3">
      <c r="A37" s="9"/>
      <c r="B37" s="18" t="s">
        <v>523</v>
      </c>
      <c r="C37" s="18" t="s">
        <v>28</v>
      </c>
      <c r="D37" s="19" t="s">
        <v>25</v>
      </c>
      <c r="E37" s="19" t="s">
        <v>26</v>
      </c>
      <c r="F37" s="19" t="s">
        <v>27</v>
      </c>
      <c r="G37" s="21">
        <v>99760</v>
      </c>
    </row>
    <row r="38" spans="1:8" ht="20.25" customHeight="1" x14ac:dyDescent="0.3">
      <c r="A38" s="9"/>
      <c r="B38" s="18" t="s">
        <v>524</v>
      </c>
      <c r="C38" s="18" t="s">
        <v>28</v>
      </c>
      <c r="D38" s="19" t="s">
        <v>25</v>
      </c>
      <c r="E38" s="19" t="s">
        <v>510</v>
      </c>
      <c r="F38" s="19" t="s">
        <v>27</v>
      </c>
      <c r="G38" s="21">
        <v>975143.95</v>
      </c>
    </row>
    <row r="39" spans="1:8" ht="20.25" customHeight="1" x14ac:dyDescent="0.3">
      <c r="A39" s="9"/>
      <c r="B39" s="18" t="s">
        <v>525</v>
      </c>
      <c r="C39" s="18" t="s">
        <v>313</v>
      </c>
      <c r="D39" s="19" t="s">
        <v>25</v>
      </c>
      <c r="E39" s="19" t="s">
        <v>31</v>
      </c>
      <c r="F39" s="19" t="s">
        <v>27</v>
      </c>
      <c r="G39" s="21">
        <v>750288</v>
      </c>
    </row>
    <row r="40" spans="1:8" ht="20.25" customHeight="1" x14ac:dyDescent="0.3">
      <c r="A40" s="9"/>
      <c r="B40" s="18" t="s">
        <v>526</v>
      </c>
      <c r="C40" s="18" t="s">
        <v>313</v>
      </c>
      <c r="D40" s="19" t="s">
        <v>527</v>
      </c>
      <c r="E40" s="19" t="s">
        <v>26</v>
      </c>
      <c r="F40" s="19" t="s">
        <v>27</v>
      </c>
      <c r="G40" s="21">
        <v>2274634.91</v>
      </c>
    </row>
    <row r="41" spans="1:8" ht="20.25" customHeight="1" x14ac:dyDescent="0.3">
      <c r="A41" s="9"/>
      <c r="B41" s="18" t="s">
        <v>528</v>
      </c>
      <c r="C41" s="18" t="s">
        <v>28</v>
      </c>
      <c r="D41" s="19" t="s">
        <v>335</v>
      </c>
      <c r="E41" s="19" t="s">
        <v>510</v>
      </c>
      <c r="F41" s="19" t="s">
        <v>27</v>
      </c>
      <c r="G41" s="21">
        <v>43742</v>
      </c>
    </row>
    <row r="42" spans="1:8" ht="20.25" customHeight="1" x14ac:dyDescent="0.3">
      <c r="A42" s="9"/>
      <c r="B42" s="18" t="s">
        <v>529</v>
      </c>
      <c r="C42" s="18" t="s">
        <v>28</v>
      </c>
      <c r="D42" s="19" t="s">
        <v>335</v>
      </c>
      <c r="E42" s="19" t="s">
        <v>510</v>
      </c>
      <c r="F42" s="19" t="s">
        <v>27</v>
      </c>
      <c r="G42" s="21">
        <v>2066493.6</v>
      </c>
    </row>
    <row r="43" spans="1:8" ht="33" x14ac:dyDescent="0.3">
      <c r="A43" s="9"/>
      <c r="B43" s="18" t="s">
        <v>530</v>
      </c>
      <c r="C43" s="18" t="s">
        <v>322</v>
      </c>
      <c r="D43" s="19" t="s">
        <v>335</v>
      </c>
      <c r="E43" s="19" t="s">
        <v>26</v>
      </c>
      <c r="F43" s="19" t="s">
        <v>27</v>
      </c>
      <c r="G43" s="21">
        <v>1127520</v>
      </c>
      <c r="H43" s="27"/>
    </row>
    <row r="44" spans="1:8" x14ac:dyDescent="0.3">
      <c r="A44" s="9"/>
      <c r="B44" s="18" t="s">
        <v>531</v>
      </c>
      <c r="C44" s="18" t="s">
        <v>28</v>
      </c>
      <c r="D44" s="19" t="s">
        <v>312</v>
      </c>
      <c r="E44" s="19" t="s">
        <v>26</v>
      </c>
      <c r="F44" s="19" t="s">
        <v>27</v>
      </c>
      <c r="G44" s="21">
        <v>96020.160000000003</v>
      </c>
      <c r="H44" s="27"/>
    </row>
    <row r="45" spans="1:8" x14ac:dyDescent="0.3">
      <c r="A45" s="9"/>
      <c r="B45" s="18" t="s">
        <v>532</v>
      </c>
      <c r="C45" s="18" t="s">
        <v>28</v>
      </c>
      <c r="D45" s="19" t="s">
        <v>335</v>
      </c>
      <c r="E45" s="19" t="s">
        <v>510</v>
      </c>
      <c r="F45" s="19" t="s">
        <v>27</v>
      </c>
      <c r="G45" s="21">
        <v>208148.17</v>
      </c>
      <c r="H45" s="27"/>
    </row>
    <row r="46" spans="1:8" ht="33" x14ac:dyDescent="0.3">
      <c r="A46" s="9"/>
      <c r="B46" s="18" t="s">
        <v>533</v>
      </c>
      <c r="C46" s="18" t="s">
        <v>322</v>
      </c>
      <c r="D46" s="19" t="s">
        <v>335</v>
      </c>
      <c r="E46" s="19" t="s">
        <v>30</v>
      </c>
      <c r="F46" s="19" t="s">
        <v>27</v>
      </c>
      <c r="G46" s="21">
        <v>887496.18</v>
      </c>
      <c r="H46" s="27"/>
    </row>
    <row r="47" spans="1:8" x14ac:dyDescent="0.3">
      <c r="A47" s="9"/>
      <c r="B47" s="18" t="s">
        <v>534</v>
      </c>
      <c r="C47" s="18" t="s">
        <v>28</v>
      </c>
      <c r="D47" s="19" t="s">
        <v>312</v>
      </c>
      <c r="E47" s="19" t="s">
        <v>26</v>
      </c>
      <c r="F47" s="19" t="s">
        <v>27</v>
      </c>
      <c r="G47" s="21">
        <v>896517.04</v>
      </c>
      <c r="H47" s="27"/>
    </row>
    <row r="48" spans="1:8" x14ac:dyDescent="0.3">
      <c r="A48" s="9"/>
      <c r="B48" s="18" t="s">
        <v>535</v>
      </c>
      <c r="C48" s="18" t="s">
        <v>28</v>
      </c>
      <c r="D48" s="19" t="s">
        <v>334</v>
      </c>
      <c r="E48" s="19" t="s">
        <v>30</v>
      </c>
      <c r="F48" s="19" t="s">
        <v>27</v>
      </c>
      <c r="G48" s="21">
        <v>121385.95</v>
      </c>
      <c r="H48" s="27"/>
    </row>
    <row r="49" spans="1:8" x14ac:dyDescent="0.3">
      <c r="A49" s="9"/>
      <c r="B49" s="18" t="s">
        <v>536</v>
      </c>
      <c r="C49" s="18" t="s">
        <v>28</v>
      </c>
      <c r="D49" s="19" t="s">
        <v>25</v>
      </c>
      <c r="E49" s="19" t="s">
        <v>29</v>
      </c>
      <c r="F49" s="19" t="s">
        <v>27</v>
      </c>
      <c r="G49" s="21">
        <v>155418.38</v>
      </c>
      <c r="H49" s="27"/>
    </row>
    <row r="50" spans="1:8" x14ac:dyDescent="0.3">
      <c r="A50" s="9"/>
      <c r="B50" s="18" t="s">
        <v>537</v>
      </c>
      <c r="C50" s="18" t="s">
        <v>28</v>
      </c>
      <c r="D50" s="19" t="s">
        <v>334</v>
      </c>
      <c r="E50" s="19" t="s">
        <v>510</v>
      </c>
      <c r="F50" s="19" t="s">
        <v>27</v>
      </c>
      <c r="G50" s="21">
        <v>43972.04</v>
      </c>
      <c r="H50" s="27"/>
    </row>
    <row r="51" spans="1:8" x14ac:dyDescent="0.3">
      <c r="A51" s="9"/>
      <c r="B51" s="18" t="s">
        <v>538</v>
      </c>
      <c r="C51" s="18" t="s">
        <v>28</v>
      </c>
      <c r="D51" s="19" t="s">
        <v>25</v>
      </c>
      <c r="E51" s="19" t="s">
        <v>26</v>
      </c>
      <c r="F51" s="19" t="s">
        <v>27</v>
      </c>
      <c r="G51" s="21">
        <v>208293</v>
      </c>
      <c r="H51" s="27"/>
    </row>
    <row r="52" spans="1:8" x14ac:dyDescent="0.3">
      <c r="A52" s="9"/>
      <c r="B52" s="18" t="s">
        <v>539</v>
      </c>
      <c r="C52" s="18" t="s">
        <v>28</v>
      </c>
      <c r="D52" s="19" t="s">
        <v>25</v>
      </c>
      <c r="E52" s="19" t="s">
        <v>29</v>
      </c>
      <c r="F52" s="19" t="s">
        <v>27</v>
      </c>
      <c r="G52" s="21">
        <v>250560</v>
      </c>
      <c r="H52" s="27"/>
    </row>
    <row r="53" spans="1:8" x14ac:dyDescent="0.3">
      <c r="A53" s="9"/>
      <c r="B53" s="23" t="s">
        <v>540</v>
      </c>
      <c r="C53" s="18" t="s">
        <v>28</v>
      </c>
      <c r="D53" s="25" t="s">
        <v>25</v>
      </c>
      <c r="E53" s="25" t="s">
        <v>29</v>
      </c>
      <c r="F53" s="19" t="s">
        <v>27</v>
      </c>
      <c r="G53" s="28">
        <v>74537.83</v>
      </c>
      <c r="H53" s="27"/>
    </row>
    <row r="54" spans="1:8" x14ac:dyDescent="0.3">
      <c r="A54" s="9"/>
      <c r="B54" s="23" t="s">
        <v>541</v>
      </c>
      <c r="C54" s="18" t="s">
        <v>28</v>
      </c>
      <c r="D54" s="25" t="s">
        <v>25</v>
      </c>
      <c r="E54" s="25" t="s">
        <v>510</v>
      </c>
      <c r="F54" s="19" t="s">
        <v>27</v>
      </c>
      <c r="G54" s="28">
        <v>60000</v>
      </c>
      <c r="H54" s="27"/>
    </row>
    <row r="55" spans="1:8" x14ac:dyDescent="0.3">
      <c r="A55" s="9"/>
      <c r="B55" s="23" t="s">
        <v>542</v>
      </c>
      <c r="C55" s="18" t="s">
        <v>28</v>
      </c>
      <c r="D55" s="25" t="s">
        <v>25</v>
      </c>
      <c r="E55" s="25" t="s">
        <v>29</v>
      </c>
      <c r="F55" s="19" t="s">
        <v>27</v>
      </c>
      <c r="G55" s="28">
        <v>141284</v>
      </c>
      <c r="H55" s="27"/>
    </row>
    <row r="56" spans="1:8" x14ac:dyDescent="0.3">
      <c r="A56" s="9"/>
      <c r="B56" s="23" t="s">
        <v>543</v>
      </c>
      <c r="C56" s="18" t="s">
        <v>28</v>
      </c>
      <c r="D56" s="25" t="s">
        <v>334</v>
      </c>
      <c r="E56" s="25" t="s">
        <v>510</v>
      </c>
      <c r="F56" s="19" t="s">
        <v>27</v>
      </c>
      <c r="G56" s="28">
        <v>85616.639999999999</v>
      </c>
      <c r="H56" s="27"/>
    </row>
    <row r="57" spans="1:8" x14ac:dyDescent="0.3">
      <c r="A57" s="9"/>
      <c r="B57" s="23" t="s">
        <v>544</v>
      </c>
      <c r="C57" s="18" t="s">
        <v>28</v>
      </c>
      <c r="D57" s="25" t="s">
        <v>334</v>
      </c>
      <c r="E57" s="25" t="s">
        <v>510</v>
      </c>
      <c r="F57" s="19" t="s">
        <v>27</v>
      </c>
      <c r="G57" s="28">
        <v>146604.31</v>
      </c>
      <c r="H57" s="27"/>
    </row>
    <row r="58" spans="1:8" x14ac:dyDescent="0.3">
      <c r="A58" s="9"/>
      <c r="B58" s="23" t="s">
        <v>545</v>
      </c>
      <c r="C58" s="18" t="s">
        <v>28</v>
      </c>
      <c r="D58" s="25" t="s">
        <v>25</v>
      </c>
      <c r="E58" s="25" t="s">
        <v>26</v>
      </c>
      <c r="F58" s="19" t="s">
        <v>27</v>
      </c>
      <c r="G58" s="28">
        <v>59150</v>
      </c>
      <c r="H58" s="27"/>
    </row>
    <row r="59" spans="1:8" x14ac:dyDescent="0.3">
      <c r="A59" s="9"/>
      <c r="B59" s="23" t="s">
        <v>546</v>
      </c>
      <c r="C59" s="18" t="s">
        <v>28</v>
      </c>
      <c r="D59" s="25" t="s">
        <v>25</v>
      </c>
      <c r="E59" s="25" t="s">
        <v>26</v>
      </c>
      <c r="F59" s="19" t="s">
        <v>27</v>
      </c>
      <c r="G59" s="28">
        <v>714560</v>
      </c>
      <c r="H59" s="27"/>
    </row>
    <row r="60" spans="1:8" x14ac:dyDescent="0.3">
      <c r="A60" s="9"/>
      <c r="B60" s="23" t="s">
        <v>547</v>
      </c>
      <c r="C60" s="18" t="s">
        <v>28</v>
      </c>
      <c r="D60" s="26" t="s">
        <v>25</v>
      </c>
      <c r="E60" s="25" t="s">
        <v>26</v>
      </c>
      <c r="F60" s="19" t="s">
        <v>27</v>
      </c>
      <c r="G60" s="28">
        <v>457144.4</v>
      </c>
      <c r="H60" s="27"/>
    </row>
    <row r="61" spans="1:8" x14ac:dyDescent="0.3">
      <c r="A61" s="9"/>
      <c r="B61" s="23"/>
      <c r="C61" s="18"/>
      <c r="D61" s="25"/>
      <c r="E61" s="25"/>
      <c r="F61" s="19"/>
      <c r="G61" s="28"/>
      <c r="H61" s="27"/>
    </row>
    <row r="62" spans="1:8" x14ac:dyDescent="0.3">
      <c r="A62" s="9"/>
      <c r="B62" s="23"/>
      <c r="C62" s="18"/>
      <c r="D62" s="25"/>
      <c r="E62" s="25"/>
      <c r="F62" s="19"/>
      <c r="G62" s="28"/>
      <c r="H62" s="27"/>
    </row>
    <row r="63" spans="1:8" ht="20.25" customHeight="1" x14ac:dyDescent="0.3">
      <c r="A63" s="9"/>
      <c r="B63" s="23"/>
      <c r="C63" s="18"/>
      <c r="D63" s="25"/>
      <c r="E63" s="25"/>
      <c r="F63" s="19"/>
      <c r="G63" s="28"/>
      <c r="H63" s="27"/>
    </row>
    <row r="64" spans="1:8" x14ac:dyDescent="0.3">
      <c r="A64" s="9"/>
      <c r="B64" s="23"/>
      <c r="C64" s="18"/>
      <c r="D64" s="25"/>
      <c r="E64" s="25"/>
      <c r="F64" s="19"/>
      <c r="G64" s="28"/>
      <c r="H64" s="27"/>
    </row>
    <row r="65" spans="1:8" x14ac:dyDescent="0.3">
      <c r="A65" s="9"/>
      <c r="B65" s="24"/>
      <c r="C65" s="18"/>
      <c r="D65" s="25"/>
      <c r="E65" s="25"/>
      <c r="F65" s="19"/>
      <c r="G65" s="28"/>
      <c r="H65" s="27"/>
    </row>
    <row r="66" spans="1:8" x14ac:dyDescent="0.3">
      <c r="B66" s="18"/>
      <c r="C66" s="18"/>
      <c r="D66" s="19"/>
      <c r="E66" s="19"/>
      <c r="F66" s="19"/>
      <c r="G66" s="21"/>
    </row>
    <row r="67" spans="1:8" x14ac:dyDescent="0.3">
      <c r="B67" s="18"/>
      <c r="C67" s="18"/>
      <c r="D67" s="19"/>
      <c r="E67" s="19"/>
      <c r="F67" s="19"/>
      <c r="G67" s="21"/>
    </row>
    <row r="68" spans="1:8" x14ac:dyDescent="0.3">
      <c r="B68" s="18"/>
      <c r="C68" s="18"/>
      <c r="D68" s="19"/>
      <c r="E68" s="19"/>
      <c r="F68" s="19"/>
      <c r="G68" s="21"/>
    </row>
    <row r="69" spans="1:8" x14ac:dyDescent="0.3">
      <c r="B69" s="18"/>
      <c r="C69" s="18"/>
      <c r="D69" s="19"/>
      <c r="E69" s="19"/>
      <c r="F69" s="19"/>
      <c r="G69" s="21"/>
    </row>
    <row r="70" spans="1:8" x14ac:dyDescent="0.3">
      <c r="B70" s="18"/>
      <c r="C70" s="18"/>
      <c r="D70" s="19"/>
      <c r="E70" s="19"/>
      <c r="F70" s="19"/>
      <c r="G70" s="21"/>
    </row>
    <row r="71" spans="1:8" x14ac:dyDescent="0.3">
      <c r="B71" s="18"/>
      <c r="C71" s="18"/>
      <c r="D71" s="19"/>
      <c r="E71" s="19"/>
      <c r="F71" s="19"/>
      <c r="G71" s="21"/>
    </row>
    <row r="72" spans="1:8" x14ac:dyDescent="0.3">
      <c r="B72" s="18"/>
      <c r="C72" s="18"/>
      <c r="D72" s="19"/>
      <c r="E72" s="19"/>
      <c r="F72" s="19"/>
      <c r="G72" s="21"/>
    </row>
    <row r="73" spans="1:8" x14ac:dyDescent="0.3">
      <c r="B73" s="18"/>
      <c r="C73" s="18"/>
      <c r="D73" s="19"/>
      <c r="E73" s="19"/>
      <c r="F73" s="19"/>
      <c r="G73" s="21"/>
    </row>
    <row r="74" spans="1:8" x14ac:dyDescent="0.3">
      <c r="B74" s="18"/>
      <c r="C74" s="18"/>
      <c r="D74" s="19"/>
      <c r="E74" s="19"/>
      <c r="F74" s="19"/>
      <c r="G74" s="21"/>
    </row>
    <row r="75" spans="1:8" x14ac:dyDescent="0.3">
      <c r="B75" s="18"/>
      <c r="C75" s="18"/>
      <c r="D75" s="19"/>
      <c r="E75" s="19"/>
      <c r="F75" s="19"/>
      <c r="G75" s="21"/>
    </row>
    <row r="76" spans="1:8" x14ac:dyDescent="0.3">
      <c r="B76" s="18"/>
      <c r="C76" s="18"/>
      <c r="D76" s="19"/>
      <c r="E76" s="19"/>
      <c r="F76" s="19"/>
      <c r="G76" s="21"/>
    </row>
    <row r="77" spans="1:8" x14ac:dyDescent="0.3">
      <c r="B77" s="18"/>
      <c r="C77" s="18"/>
      <c r="D77" s="19"/>
      <c r="E77" s="19"/>
      <c r="F77" s="19"/>
      <c r="G77" s="21"/>
    </row>
    <row r="78" spans="1:8" x14ac:dyDescent="0.3">
      <c r="B78" s="18"/>
      <c r="C78" s="18"/>
      <c r="D78" s="19"/>
      <c r="E78" s="19"/>
      <c r="F78" s="19"/>
      <c r="G78" s="21"/>
    </row>
    <row r="79" spans="1:8" x14ac:dyDescent="0.3">
      <c r="B79" s="18"/>
      <c r="C79" s="18"/>
      <c r="D79" s="19"/>
      <c r="E79" s="19"/>
      <c r="F79" s="19"/>
      <c r="G79" s="21"/>
    </row>
    <row r="80" spans="1:8" x14ac:dyDescent="0.3">
      <c r="B80" s="18"/>
      <c r="C80" s="18"/>
      <c r="D80" s="19"/>
      <c r="E80" s="19"/>
      <c r="F80" s="19"/>
      <c r="G80" s="21"/>
    </row>
    <row r="81" spans="2:7" x14ac:dyDescent="0.3">
      <c r="B81" s="18"/>
      <c r="C81" s="18"/>
      <c r="D81" s="19"/>
      <c r="E81" s="19"/>
      <c r="F81" s="19"/>
      <c r="G81" s="21"/>
    </row>
    <row r="82" spans="2:7" x14ac:dyDescent="0.3">
      <c r="B82" s="18"/>
      <c r="C82" s="18"/>
      <c r="D82" s="19"/>
      <c r="E82" s="19"/>
      <c r="F82" s="19"/>
      <c r="G82" s="21"/>
    </row>
    <row r="83" spans="2:7" x14ac:dyDescent="0.3">
      <c r="B83" s="18"/>
      <c r="C83" s="18"/>
      <c r="D83" s="19"/>
      <c r="E83" s="19"/>
      <c r="F83" s="19"/>
      <c r="G83" s="21"/>
    </row>
    <row r="84" spans="2:7" x14ac:dyDescent="0.3">
      <c r="B84" s="18"/>
      <c r="C84" s="18"/>
      <c r="D84" s="19"/>
      <c r="E84" s="19"/>
      <c r="F84" s="19"/>
      <c r="G84" s="21"/>
    </row>
    <row r="85" spans="2:7" x14ac:dyDescent="0.3">
      <c r="B85" s="18"/>
      <c r="C85" s="18"/>
      <c r="D85" s="19"/>
      <c r="E85" s="19"/>
      <c r="F85" s="19"/>
      <c r="G85" s="21"/>
    </row>
    <row r="86" spans="2:7" x14ac:dyDescent="0.3">
      <c r="B86" s="18"/>
      <c r="C86" s="18"/>
      <c r="D86" s="19"/>
      <c r="E86" s="19"/>
      <c r="F86" s="19"/>
      <c r="G86" s="21"/>
    </row>
    <row r="87" spans="2:7" x14ac:dyDescent="0.3">
      <c r="B87" s="18"/>
      <c r="C87" s="18"/>
      <c r="D87" s="19"/>
      <c r="E87" s="19"/>
      <c r="F87" s="19"/>
      <c r="G87" s="21"/>
    </row>
    <row r="88" spans="2:7" x14ac:dyDescent="0.3">
      <c r="B88" s="18"/>
      <c r="C88" s="18"/>
      <c r="D88" s="19"/>
      <c r="E88" s="19"/>
      <c r="F88" s="19"/>
      <c r="G88" s="21"/>
    </row>
    <row r="89" spans="2:7" x14ac:dyDescent="0.3">
      <c r="B89" s="18"/>
      <c r="C89" s="18"/>
      <c r="D89" s="19"/>
      <c r="E89" s="19"/>
      <c r="F89" s="19"/>
      <c r="G89" s="21"/>
    </row>
    <row r="90" spans="2:7" x14ac:dyDescent="0.3">
      <c r="B90" s="18"/>
      <c r="C90" s="18"/>
      <c r="D90" s="19"/>
      <c r="E90" s="19"/>
      <c r="F90" s="19"/>
      <c r="G90" s="21"/>
    </row>
    <row r="91" spans="2:7" x14ac:dyDescent="0.3">
      <c r="B91" s="18"/>
      <c r="C91" s="18"/>
      <c r="D91" s="19"/>
      <c r="E91" s="19"/>
      <c r="F91" s="19"/>
      <c r="G91" s="21"/>
    </row>
    <row r="92" spans="2:7" x14ac:dyDescent="0.3">
      <c r="B92" s="18"/>
      <c r="C92" s="18"/>
      <c r="D92" s="19"/>
      <c r="E92" s="19"/>
      <c r="F92" s="19"/>
      <c r="G92" s="21"/>
    </row>
    <row r="93" spans="2:7" x14ac:dyDescent="0.3">
      <c r="B93" s="18"/>
      <c r="C93" s="18"/>
      <c r="D93" s="19"/>
      <c r="E93" s="19"/>
      <c r="F93" s="19"/>
      <c r="G93" s="21"/>
    </row>
    <row r="94" spans="2:7" x14ac:dyDescent="0.3">
      <c r="B94" s="18"/>
      <c r="C94" s="18"/>
      <c r="D94" s="19"/>
      <c r="E94" s="19"/>
      <c r="F94" s="19"/>
      <c r="G94" s="21"/>
    </row>
    <row r="95" spans="2:7" x14ac:dyDescent="0.3">
      <c r="B95" s="18"/>
      <c r="C95" s="18"/>
      <c r="D95" s="19"/>
      <c r="E95" s="19"/>
      <c r="F95" s="19"/>
      <c r="G95" s="21"/>
    </row>
    <row r="96" spans="2:7" x14ac:dyDescent="0.3">
      <c r="B96" s="18"/>
      <c r="C96" s="18"/>
      <c r="D96" s="19"/>
      <c r="E96" s="19"/>
      <c r="F96" s="19"/>
      <c r="G96" s="21"/>
    </row>
    <row r="97" spans="2:7" x14ac:dyDescent="0.3">
      <c r="B97" s="18"/>
      <c r="C97" s="18"/>
      <c r="D97" s="19"/>
      <c r="E97" s="19"/>
      <c r="F97" s="19"/>
      <c r="G97" s="21"/>
    </row>
    <row r="98" spans="2:7" x14ac:dyDescent="0.3">
      <c r="B98" s="18"/>
      <c r="C98" s="18"/>
      <c r="D98" s="19"/>
      <c r="E98" s="19"/>
      <c r="F98" s="19"/>
      <c r="G98" s="21"/>
    </row>
    <row r="99" spans="2:7" x14ac:dyDescent="0.3">
      <c r="B99" s="18"/>
      <c r="C99" s="18"/>
      <c r="D99" s="19"/>
      <c r="E99" s="19"/>
      <c r="F99" s="19"/>
      <c r="G99" s="21"/>
    </row>
    <row r="100" spans="2:7" x14ac:dyDescent="0.3">
      <c r="B100" s="18"/>
      <c r="C100" s="18"/>
      <c r="D100" s="19"/>
      <c r="E100" s="19"/>
      <c r="F100" s="19"/>
      <c r="G100" s="21"/>
    </row>
    <row r="101" spans="2:7" x14ac:dyDescent="0.3">
      <c r="B101" s="18"/>
      <c r="C101" s="18"/>
      <c r="D101" s="19"/>
      <c r="E101" s="19"/>
      <c r="F101" s="19"/>
      <c r="G101" s="21"/>
    </row>
    <row r="102" spans="2:7" x14ac:dyDescent="0.3">
      <c r="B102" s="18"/>
      <c r="C102" s="18"/>
      <c r="D102" s="19"/>
      <c r="E102" s="19"/>
      <c r="F102" s="19"/>
      <c r="G102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Investigadores</vt:lpstr>
      <vt:lpstr>Personal</vt:lpstr>
      <vt:lpstr>Estudiantes</vt:lpstr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EVILLAFAÑA</cp:lastModifiedBy>
  <cp:lastPrinted>2018-02-28T19:00:23Z</cp:lastPrinted>
  <dcterms:created xsi:type="dcterms:W3CDTF">2018-02-17T17:23:52Z</dcterms:created>
  <dcterms:modified xsi:type="dcterms:W3CDTF">2026-07-17T19:49:54Z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a54c2cc1-c62d-40e2-8076-9f7f3520cee6</vt:lpwstr>
  </property>
</Properties>
</file>